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2" i="1" l="1"/>
  <c r="L12" i="1" s="1"/>
  <c r="L13" i="1" s="1"/>
  <c r="G13" i="1"/>
  <c r="G22" i="1"/>
  <c r="K21" i="1"/>
  <c r="L21" i="1" s="1"/>
  <c r="K20" i="1"/>
  <c r="L20" i="1" s="1"/>
  <c r="K7" i="1"/>
  <c r="L7" i="1" s="1"/>
  <c r="L22" i="1" l="1"/>
  <c r="G8" i="1"/>
  <c r="G19" i="1"/>
  <c r="G11" i="1"/>
  <c r="K18" i="1" l="1"/>
  <c r="L18" i="1" s="1"/>
  <c r="K17" i="1"/>
  <c r="L17" i="1" s="1"/>
  <c r="K15" i="1"/>
  <c r="L15" i="1" s="1"/>
  <c r="K14" i="1"/>
  <c r="L14" i="1" s="1"/>
  <c r="K10" i="1"/>
  <c r="L10" i="1" s="1"/>
  <c r="K9" i="1"/>
  <c r="L9" i="1" s="1"/>
  <c r="L8" i="1" l="1"/>
  <c r="L19" i="1"/>
  <c r="L11" i="1"/>
  <c r="L16" i="1"/>
  <c r="L23" i="1" l="1"/>
</calcChain>
</file>

<file path=xl/sharedStrings.xml><?xml version="1.0" encoding="utf-8"?>
<sst xmlns="http://schemas.openxmlformats.org/spreadsheetml/2006/main" count="65" uniqueCount="42">
  <si>
    <t>Ед.</t>
  </si>
  <si>
    <t>тарифа</t>
  </si>
  <si>
    <t>1*</t>
  </si>
  <si>
    <t>2*</t>
  </si>
  <si>
    <t>3*</t>
  </si>
  <si>
    <t>Средняя цена, руб.</t>
  </si>
  <si>
    <t>Итого начальная (максимальная) цена</t>
  </si>
  <si>
    <t xml:space="preserve">Поставщик 1: </t>
  </si>
  <si>
    <t>Поставщик2 :</t>
  </si>
  <si>
    <t>Поставщик 3:</t>
  </si>
  <si>
    <t>Характеристика объекта закупки</t>
  </si>
  <si>
    <t>Наименование структурного подразделения</t>
  </si>
  <si>
    <t>Кол-во, шт.</t>
  </si>
  <si>
    <t xml:space="preserve">Единичные цены, руб. </t>
  </si>
  <si>
    <t>Начальная (максимальная) цена, руб.</t>
  </si>
  <si>
    <t xml:space="preserve">Администрация </t>
  </si>
  <si>
    <t>ИТОГО</t>
  </si>
  <si>
    <t>Отдел КДН</t>
  </si>
  <si>
    <t>Наименование товара</t>
  </si>
  <si>
    <r>
      <rPr>
        <sz val="10"/>
        <color rgb="FF000000"/>
        <rFont val="Times New Roman"/>
        <family val="1"/>
        <charset val="204"/>
      </rPr>
      <t>№ п/п</t>
    </r>
    <r>
      <rPr>
        <b/>
        <sz val="10"/>
        <color rgb="FF000000"/>
        <rFont val="Times New Roman"/>
        <family val="1"/>
        <charset val="204"/>
      </rPr>
      <t xml:space="preserve"> </t>
    </r>
  </si>
  <si>
    <t>Метод обоснования начальной (максимальной) цены: метод сопоставления рыночных цен</t>
  </si>
  <si>
    <t>Гл. специалист УБУиО</t>
  </si>
  <si>
    <t>Н.Б. Королева</t>
  </si>
  <si>
    <t>Ручка шариковая. Материал корпуса: пластик с логотипом города. Разработка макета, согласование с заказчиком</t>
  </si>
  <si>
    <t xml:space="preserve"> Бумажный пакет с логотипом Югорска. Размер готового изделия ― 300*400*150. Печать: 4+0. Бумага 250 г/м. Люверсы. Веревочные ручки.  Разработка макета, согласование с заказчиком</t>
  </si>
  <si>
    <t xml:space="preserve">Ручка шариковая. </t>
  </si>
  <si>
    <t xml:space="preserve"> Бумажный пакет с логотипом Югорска</t>
  </si>
  <si>
    <t>Тарелка сувенирная</t>
  </si>
  <si>
    <t>Тарелка сувенирная с видом города Югорска. D 205 мм. Материал: фарфор. Разработка макета, согласование с заказчиком</t>
  </si>
  <si>
    <t>шт.</t>
  </si>
  <si>
    <t xml:space="preserve">Кружка с термодном с логотипом города Югорска </t>
  </si>
  <si>
    <t>Магнит с видом города Югорска. Размер 50*75 мм. Материал: акрил. Вставка: 4+0. Разработка макета, согласование с заказчиком</t>
  </si>
  <si>
    <t>Магнит с видом города Югорска</t>
  </si>
  <si>
    <t>Флеш карта на 8 мб с логотипом Югорска. Разработка макета, согласование с заказчиком</t>
  </si>
  <si>
    <t xml:space="preserve">Флеш карта на 8 мб с логотипом Югорска . </t>
  </si>
  <si>
    <t>IV. Обоснование начальной (максимальной) цены  контракта на оказание услуг по изготовлению сувенирной продукции</t>
  </si>
  <si>
    <r>
      <t xml:space="preserve">Способ размещения заказа: </t>
    </r>
    <r>
      <rPr>
        <b/>
        <sz val="12"/>
        <rFont val="Times New Roman"/>
        <family val="1"/>
        <charset val="204"/>
      </rPr>
      <t xml:space="preserve">электронный аукцион среди субъектов малого предпринимательства и социально ориентированных некоммерческих организаций </t>
    </r>
  </si>
  <si>
    <t>от 09.03.2016 № 85</t>
  </si>
  <si>
    <t>вх. адм. г. Югорска от 20.04.2016 № 208</t>
  </si>
  <si>
    <t>вх. адм. г. Югорска от 20.04.2016 № 209</t>
  </si>
  <si>
    <t xml:space="preserve"> Начальная (максимальная) цена контракта: 276 170 (двести семьдесят шесть тысяч сто семьдесят) рублей 85 копеек.</t>
  </si>
  <si>
    <t>Кружка с термодном с логотипом города Югорска (Территориальная КДНиЗП). Кружка 310 мл, керамика, цвет белый, с силиконовой подставкой. Нанесение: тампопечать в одном месте до 45*45 мм в 1 цвет. Упаковка под кружку 105*115*90 мм. Микрогофрокартон белый. Разработка макета, согласование с заказчиком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</si>
</sst>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Border="1"/>
    <xf numFmtId="0" fontId="5" fillId="0" borderId="0" xfId="0" applyFont="1"/>
    <xf numFmtId="0" fontId="1" fillId="0" borderId="0" xfId="0" applyFont="1" applyBorder="1" applyAlignment="1">
      <alignment vertical="center" wrapText="1"/>
    </xf>
    <xf numFmtId="0" fontId="4" fillId="0" borderId="0" xfId="0" applyFont="1" applyBorder="1"/>
    <xf numFmtId="0" fontId="1" fillId="0" borderId="4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21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2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2" fontId="0" fillId="0" borderId="0" xfId="0" applyNumberFormat="1" applyBorder="1"/>
    <xf numFmtId="2" fontId="0" fillId="0" borderId="0" xfId="0" applyNumberFormat="1"/>
    <xf numFmtId="0" fontId="2" fillId="0" borderId="5" xfId="0" applyFont="1" applyFill="1" applyBorder="1" applyAlignment="1">
      <alignment horizontal="right" vertical="center" wrapText="1"/>
    </xf>
    <xf numFmtId="0" fontId="2" fillId="0" borderId="23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right" vertical="center" wrapText="1"/>
    </xf>
    <xf numFmtId="0" fontId="0" fillId="0" borderId="10" xfId="0" applyBorder="1" applyAlignment="1"/>
    <xf numFmtId="0" fontId="0" fillId="0" borderId="22" xfId="0" applyBorder="1" applyAlignment="1">
      <alignment horizont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Border="1"/>
    <xf numFmtId="0" fontId="0" fillId="2" borderId="0" xfId="0" applyFill="1"/>
    <xf numFmtId="0" fontId="0" fillId="2" borderId="0" xfId="0" applyFill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23" xfId="0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/>
    </xf>
    <xf numFmtId="0" fontId="2" fillId="0" borderId="23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21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horizontal="right" vertical="center" wrapText="1"/>
    </xf>
    <xf numFmtId="0" fontId="3" fillId="0" borderId="0" xfId="0" quotePrefix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/>
    </xf>
    <xf numFmtId="0" fontId="4" fillId="0" borderId="0" xfId="0" quotePrefix="1" applyFont="1" applyBorder="1" applyAlignment="1">
      <alignment horizontal="left" wrapText="1"/>
    </xf>
    <xf numFmtId="0" fontId="4" fillId="0" borderId="0" xfId="0" applyFont="1" applyBorder="1" applyAlignment="1"/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0" xfId="0" applyBorder="1"/>
    <xf numFmtId="0" fontId="0" fillId="0" borderId="22" xfId="0" applyBorder="1"/>
    <xf numFmtId="0" fontId="8" fillId="0" borderId="0" xfId="0" quotePrefix="1" applyFont="1" applyAlignment="1">
      <alignment horizontal="left"/>
    </xf>
    <xf numFmtId="0" fontId="7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topLeftCell="A4" workbookViewId="0">
      <selection activeCell="C12" sqref="C12:D12"/>
    </sheetView>
  </sheetViews>
  <sheetFormatPr defaultRowHeight="15" x14ac:dyDescent="0.25"/>
  <cols>
    <col min="1" max="1" width="4.42578125" customWidth="1"/>
    <col min="2" max="2" width="18" customWidth="1"/>
    <col min="3" max="3" width="13" customWidth="1"/>
    <col min="4" max="4" width="37.42578125" customWidth="1"/>
    <col min="5" max="5" width="15.85546875" customWidth="1"/>
    <col min="6" max="7" width="7.28515625" customWidth="1"/>
    <col min="8" max="8" width="6.5703125" customWidth="1"/>
    <col min="9" max="9" width="7.42578125" customWidth="1"/>
    <col min="10" max="10" width="6.7109375" customWidth="1"/>
    <col min="11" max="11" width="7.42578125" customWidth="1"/>
    <col min="12" max="12" width="13.28515625" customWidth="1"/>
    <col min="13" max="13" width="16.5703125" style="1" customWidth="1"/>
    <col min="14" max="14" width="12.140625" customWidth="1"/>
  </cols>
  <sheetData>
    <row r="1" spans="1:15" x14ac:dyDescent="0.25">
      <c r="A1" s="55" t="s">
        <v>35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5" ht="3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5" s="2" customFormat="1" ht="21" customHeight="1" x14ac:dyDescent="0.25">
      <c r="A3" s="57" t="s">
        <v>20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4"/>
    </row>
    <row r="4" spans="1:15" s="2" customFormat="1" ht="15.75" customHeight="1" thickBot="1" x14ac:dyDescent="0.3">
      <c r="A4" s="58" t="s">
        <v>36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5" ht="33" customHeight="1" thickBot="1" x14ac:dyDescent="0.3">
      <c r="A5" s="66" t="s">
        <v>19</v>
      </c>
      <c r="B5" s="45" t="s">
        <v>18</v>
      </c>
      <c r="C5" s="47" t="s">
        <v>10</v>
      </c>
      <c r="D5" s="48"/>
      <c r="E5" s="45" t="s">
        <v>11</v>
      </c>
      <c r="F5" s="15" t="s">
        <v>0</v>
      </c>
      <c r="G5" s="45" t="s">
        <v>12</v>
      </c>
      <c r="H5" s="60" t="s">
        <v>13</v>
      </c>
      <c r="I5" s="61"/>
      <c r="J5" s="62"/>
      <c r="K5" s="70" t="s">
        <v>5</v>
      </c>
      <c r="L5" s="63" t="s">
        <v>14</v>
      </c>
    </row>
    <row r="6" spans="1:15" ht="28.5" customHeight="1" thickBot="1" x14ac:dyDescent="0.3">
      <c r="A6" s="67"/>
      <c r="B6" s="65"/>
      <c r="C6" s="68"/>
      <c r="D6" s="69"/>
      <c r="E6" s="65"/>
      <c r="F6" s="16" t="s">
        <v>1</v>
      </c>
      <c r="G6" s="65"/>
      <c r="H6" s="5" t="s">
        <v>2</v>
      </c>
      <c r="I6" s="5" t="s">
        <v>3</v>
      </c>
      <c r="J6" s="5" t="s">
        <v>4</v>
      </c>
      <c r="K6" s="71"/>
      <c r="L6" s="64"/>
    </row>
    <row r="7" spans="1:15" ht="64.5" customHeight="1" thickBot="1" x14ac:dyDescent="0.3">
      <c r="A7" s="36">
        <v>1</v>
      </c>
      <c r="B7" s="36" t="s">
        <v>27</v>
      </c>
      <c r="C7" s="76" t="s">
        <v>28</v>
      </c>
      <c r="D7" s="77"/>
      <c r="E7" s="6" t="s">
        <v>17</v>
      </c>
      <c r="F7" s="6" t="s">
        <v>29</v>
      </c>
      <c r="G7" s="6">
        <v>50</v>
      </c>
      <c r="H7" s="7">
        <v>620</v>
      </c>
      <c r="I7" s="7">
        <v>550</v>
      </c>
      <c r="J7" s="7">
        <v>500</v>
      </c>
      <c r="K7" s="8">
        <f t="shared" ref="K7:K12" si="0">ROUND((H7+I7+J7)/3,2)</f>
        <v>556.66999999999996</v>
      </c>
      <c r="L7" s="9">
        <f>G7*K7</f>
        <v>27833.499999999996</v>
      </c>
      <c r="M7" s="33"/>
      <c r="N7" s="32"/>
      <c r="O7" s="32"/>
    </row>
    <row r="8" spans="1:15" ht="15.75" customHeight="1" thickBot="1" x14ac:dyDescent="0.3">
      <c r="A8" s="73" t="s">
        <v>16</v>
      </c>
      <c r="B8" s="74"/>
      <c r="C8" s="74"/>
      <c r="D8" s="74"/>
      <c r="E8" s="75"/>
      <c r="F8" s="23" t="s">
        <v>29</v>
      </c>
      <c r="G8" s="24">
        <f>SUM(G7:G7)</f>
        <v>50</v>
      </c>
      <c r="H8" s="17"/>
      <c r="I8" s="18"/>
      <c r="J8" s="18"/>
      <c r="K8" s="18"/>
      <c r="L8" s="13">
        <f>SUM(L7:L7)</f>
        <v>27833.499999999996</v>
      </c>
    </row>
    <row r="9" spans="1:15" ht="15.75" thickBot="1" x14ac:dyDescent="0.3">
      <c r="A9" s="45">
        <v>2</v>
      </c>
      <c r="B9" s="45" t="s">
        <v>25</v>
      </c>
      <c r="C9" s="47" t="s">
        <v>23</v>
      </c>
      <c r="D9" s="48"/>
      <c r="E9" s="10" t="s">
        <v>15</v>
      </c>
      <c r="F9" s="10" t="s">
        <v>29</v>
      </c>
      <c r="G9" s="10">
        <v>62</v>
      </c>
      <c r="H9" s="11">
        <v>95</v>
      </c>
      <c r="I9" s="11">
        <v>90</v>
      </c>
      <c r="J9" s="11">
        <v>80</v>
      </c>
      <c r="K9" s="12">
        <f t="shared" si="0"/>
        <v>88.33</v>
      </c>
      <c r="L9" s="13">
        <f>G9*K9</f>
        <v>5476.46</v>
      </c>
      <c r="M9" s="40"/>
    </row>
    <row r="10" spans="1:15" ht="63.75" customHeight="1" thickBot="1" x14ac:dyDescent="0.3">
      <c r="A10" s="46"/>
      <c r="B10" s="46"/>
      <c r="C10" s="49"/>
      <c r="D10" s="50"/>
      <c r="E10" s="6" t="s">
        <v>17</v>
      </c>
      <c r="F10" s="10" t="s">
        <v>29</v>
      </c>
      <c r="G10" s="6">
        <v>200</v>
      </c>
      <c r="H10" s="7">
        <v>95</v>
      </c>
      <c r="I10" s="11">
        <v>90</v>
      </c>
      <c r="J10" s="11">
        <v>80</v>
      </c>
      <c r="K10" s="8">
        <f t="shared" si="0"/>
        <v>88.33</v>
      </c>
      <c r="L10" s="9">
        <f>G10*K10</f>
        <v>17666</v>
      </c>
    </row>
    <row r="11" spans="1:15" ht="15.75" customHeight="1" thickBot="1" x14ac:dyDescent="0.3">
      <c r="A11" s="52" t="s">
        <v>16</v>
      </c>
      <c r="B11" s="53"/>
      <c r="C11" s="54"/>
      <c r="D11" s="25"/>
      <c r="E11" s="26"/>
      <c r="F11" s="26"/>
      <c r="G11" s="41">
        <f>G9+G10</f>
        <v>262</v>
      </c>
      <c r="H11" s="42"/>
      <c r="I11" s="43"/>
      <c r="J11" s="43"/>
      <c r="K11" s="44"/>
      <c r="L11" s="14">
        <f>L9+L10</f>
        <v>23142.46</v>
      </c>
    </row>
    <row r="12" spans="1:15" ht="74.25" customHeight="1" thickBot="1" x14ac:dyDescent="0.3">
      <c r="A12" s="35">
        <v>3</v>
      </c>
      <c r="B12" s="35" t="s">
        <v>30</v>
      </c>
      <c r="C12" s="60" t="s">
        <v>41</v>
      </c>
      <c r="D12" s="72"/>
      <c r="E12" s="10" t="s">
        <v>17</v>
      </c>
      <c r="F12" s="10" t="s">
        <v>29</v>
      </c>
      <c r="G12" s="10">
        <v>50</v>
      </c>
      <c r="H12" s="11">
        <v>590</v>
      </c>
      <c r="I12" s="11">
        <v>570</v>
      </c>
      <c r="J12" s="11">
        <v>500</v>
      </c>
      <c r="K12" s="8">
        <f t="shared" si="0"/>
        <v>553.33000000000004</v>
      </c>
      <c r="L12" s="13">
        <f>G12*K12</f>
        <v>27666.500000000004</v>
      </c>
    </row>
    <row r="13" spans="1:15" ht="22.5" customHeight="1" thickBot="1" x14ac:dyDescent="0.3">
      <c r="A13" s="52" t="s">
        <v>16</v>
      </c>
      <c r="B13" s="78"/>
      <c r="C13" s="79"/>
      <c r="D13" s="28"/>
      <c r="E13" s="26"/>
      <c r="F13" s="26"/>
      <c r="G13" s="27">
        <f>G12</f>
        <v>50</v>
      </c>
      <c r="H13" s="42"/>
      <c r="I13" s="43"/>
      <c r="J13" s="43"/>
      <c r="K13" s="44"/>
      <c r="L13" s="14">
        <f>SUM(L12)</f>
        <v>27666.500000000004</v>
      </c>
    </row>
    <row r="14" spans="1:15" ht="15.75" thickBot="1" x14ac:dyDescent="0.3">
      <c r="A14" s="45">
        <v>4</v>
      </c>
      <c r="B14" s="45" t="s">
        <v>26</v>
      </c>
      <c r="C14" s="47" t="s">
        <v>24</v>
      </c>
      <c r="D14" s="48"/>
      <c r="E14" s="10" t="s">
        <v>15</v>
      </c>
      <c r="F14" s="10" t="s">
        <v>29</v>
      </c>
      <c r="G14" s="10">
        <v>50</v>
      </c>
      <c r="H14" s="11">
        <v>380</v>
      </c>
      <c r="I14" s="11">
        <v>360</v>
      </c>
      <c r="J14" s="11">
        <v>300</v>
      </c>
      <c r="K14" s="12">
        <f t="shared" ref="K14:K15" si="1">ROUND((H14+I14+J14)/3,2)</f>
        <v>346.67</v>
      </c>
      <c r="L14" s="13">
        <f>G14*K14</f>
        <v>17333.5</v>
      </c>
      <c r="M14" s="40"/>
    </row>
    <row r="15" spans="1:15" ht="36.75" customHeight="1" thickBot="1" x14ac:dyDescent="0.3">
      <c r="A15" s="46"/>
      <c r="B15" s="46"/>
      <c r="C15" s="49"/>
      <c r="D15" s="50"/>
      <c r="E15" s="6" t="s">
        <v>17</v>
      </c>
      <c r="F15" s="10" t="s">
        <v>29</v>
      </c>
      <c r="G15" s="6">
        <v>127</v>
      </c>
      <c r="H15" s="7">
        <v>380</v>
      </c>
      <c r="I15" s="11">
        <v>360</v>
      </c>
      <c r="J15" s="11">
        <v>300</v>
      </c>
      <c r="K15" s="8">
        <f t="shared" si="1"/>
        <v>346.67</v>
      </c>
      <c r="L15" s="9">
        <f>G15*K15</f>
        <v>44027.090000000004</v>
      </c>
    </row>
    <row r="16" spans="1:15" ht="15.75" customHeight="1" thickBot="1" x14ac:dyDescent="0.3">
      <c r="A16" s="52" t="s">
        <v>16</v>
      </c>
      <c r="B16" s="53"/>
      <c r="C16" s="54"/>
      <c r="D16" s="22"/>
      <c r="E16" s="21"/>
      <c r="F16" s="21"/>
      <c r="G16" s="29">
        <v>177</v>
      </c>
      <c r="H16" s="42"/>
      <c r="I16" s="43"/>
      <c r="J16" s="43"/>
      <c r="K16" s="44"/>
      <c r="L16" s="14">
        <f>L14+L15</f>
        <v>61360.590000000004</v>
      </c>
    </row>
    <row r="17" spans="1:14" ht="15.75" thickBot="1" x14ac:dyDescent="0.3">
      <c r="A17" s="45">
        <v>5</v>
      </c>
      <c r="B17" s="45" t="s">
        <v>32</v>
      </c>
      <c r="C17" s="47" t="s">
        <v>31</v>
      </c>
      <c r="D17" s="48"/>
      <c r="E17" s="10" t="s">
        <v>15</v>
      </c>
      <c r="F17" s="10" t="s">
        <v>29</v>
      </c>
      <c r="G17" s="10">
        <v>30</v>
      </c>
      <c r="H17" s="11">
        <v>90</v>
      </c>
      <c r="I17" s="11">
        <v>90</v>
      </c>
      <c r="J17" s="11">
        <v>80</v>
      </c>
      <c r="K17" s="12">
        <f t="shared" ref="K17:K18" si="2">ROUND((H17+I17+J17)/3,2)</f>
        <v>86.67</v>
      </c>
      <c r="L17" s="13">
        <f>G17*K17</f>
        <v>2600.1</v>
      </c>
      <c r="M17" s="40"/>
    </row>
    <row r="18" spans="1:14" ht="33.75" customHeight="1" thickBot="1" x14ac:dyDescent="0.3">
      <c r="A18" s="46"/>
      <c r="B18" s="46"/>
      <c r="C18" s="49"/>
      <c r="D18" s="50"/>
      <c r="E18" s="6" t="s">
        <v>17</v>
      </c>
      <c r="F18" s="10" t="s">
        <v>29</v>
      </c>
      <c r="G18" s="6">
        <v>200</v>
      </c>
      <c r="H18" s="7">
        <v>90</v>
      </c>
      <c r="I18" s="7">
        <v>90</v>
      </c>
      <c r="J18" s="7">
        <v>80</v>
      </c>
      <c r="K18" s="8">
        <f t="shared" si="2"/>
        <v>86.67</v>
      </c>
      <c r="L18" s="9">
        <f>G18*K18</f>
        <v>17334</v>
      </c>
    </row>
    <row r="19" spans="1:14" ht="15.75" thickBot="1" x14ac:dyDescent="0.3">
      <c r="A19" s="51" t="s">
        <v>16</v>
      </c>
      <c r="B19" s="43"/>
      <c r="C19" s="44"/>
      <c r="D19" s="22"/>
      <c r="E19" s="21"/>
      <c r="F19" s="21"/>
      <c r="G19" s="29">
        <f>G17+G18</f>
        <v>230</v>
      </c>
      <c r="H19" s="42"/>
      <c r="I19" s="43"/>
      <c r="J19" s="43"/>
      <c r="K19" s="44"/>
      <c r="L19" s="14">
        <f>L17+L18</f>
        <v>19934.099999999999</v>
      </c>
      <c r="M19" s="19"/>
    </row>
    <row r="20" spans="1:14" ht="15.75" thickBot="1" x14ac:dyDescent="0.3">
      <c r="A20" s="45">
        <v>6</v>
      </c>
      <c r="B20" s="45" t="s">
        <v>34</v>
      </c>
      <c r="C20" s="47" t="s">
        <v>33</v>
      </c>
      <c r="D20" s="48"/>
      <c r="E20" s="34" t="s">
        <v>15</v>
      </c>
      <c r="F20" s="34" t="s">
        <v>29</v>
      </c>
      <c r="G20" s="34">
        <v>10</v>
      </c>
      <c r="H20" s="11">
        <v>1100</v>
      </c>
      <c r="I20" s="11">
        <v>1070</v>
      </c>
      <c r="J20" s="11">
        <v>1000</v>
      </c>
      <c r="K20" s="12">
        <f t="shared" ref="K20:K21" si="3">ROUND((H20+I20+J20)/3,2)</f>
        <v>1056.67</v>
      </c>
      <c r="L20" s="13">
        <f>G20*K20</f>
        <v>10566.7</v>
      </c>
      <c r="M20" s="40"/>
    </row>
    <row r="21" spans="1:14" ht="54.75" customHeight="1" thickBot="1" x14ac:dyDescent="0.3">
      <c r="A21" s="46"/>
      <c r="B21" s="46"/>
      <c r="C21" s="49"/>
      <c r="D21" s="50"/>
      <c r="E21" s="37" t="s">
        <v>17</v>
      </c>
      <c r="F21" s="34" t="s">
        <v>29</v>
      </c>
      <c r="G21" s="37">
        <v>100</v>
      </c>
      <c r="H21" s="11">
        <v>1100</v>
      </c>
      <c r="I21" s="11">
        <v>1070</v>
      </c>
      <c r="J21" s="11">
        <v>1000</v>
      </c>
      <c r="K21" s="8">
        <f t="shared" si="3"/>
        <v>1056.67</v>
      </c>
      <c r="L21" s="9">
        <f>G21*K21</f>
        <v>105667</v>
      </c>
    </row>
    <row r="22" spans="1:14" ht="15.75" thickBot="1" x14ac:dyDescent="0.3">
      <c r="A22" s="51" t="s">
        <v>16</v>
      </c>
      <c r="B22" s="43"/>
      <c r="C22" s="44"/>
      <c r="D22" s="39"/>
      <c r="E22" s="38"/>
      <c r="F22" s="38"/>
      <c r="G22" s="29">
        <f>G20+G21</f>
        <v>110</v>
      </c>
      <c r="H22" s="42"/>
      <c r="I22" s="43"/>
      <c r="J22" s="43"/>
      <c r="K22" s="44"/>
      <c r="L22" s="14">
        <f>L20+L21</f>
        <v>116233.7</v>
      </c>
      <c r="M22" s="19"/>
    </row>
    <row r="23" spans="1:14" ht="15.75" customHeight="1" thickBot="1" x14ac:dyDescent="0.3">
      <c r="A23" s="52" t="s">
        <v>6</v>
      </c>
      <c r="B23" s="53"/>
      <c r="C23" s="53"/>
      <c r="D23" s="53"/>
      <c r="E23" s="53"/>
      <c r="F23" s="53"/>
      <c r="G23" s="53"/>
      <c r="H23" s="53"/>
      <c r="I23" s="53"/>
      <c r="J23" s="53"/>
      <c r="K23" s="54"/>
      <c r="L23" s="14">
        <f>L8+L11+L13+L16+L19+L22</f>
        <v>276170.84999999998</v>
      </c>
      <c r="M23" s="19"/>
      <c r="N23" s="20"/>
    </row>
    <row r="24" spans="1:14" s="2" customFormat="1" ht="22.5" customHeight="1" x14ac:dyDescent="0.2">
      <c r="A24" s="80" t="s">
        <v>40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6" spans="1:14" s="30" customFormat="1" x14ac:dyDescent="0.25">
      <c r="B26" s="30" t="s">
        <v>21</v>
      </c>
      <c r="I26" s="81" t="s">
        <v>22</v>
      </c>
      <c r="J26" s="81"/>
      <c r="K26" s="81"/>
      <c r="L26" s="81"/>
      <c r="M26" s="31"/>
    </row>
    <row r="27" spans="1:14" x14ac:dyDescent="0.25">
      <c r="B27" s="3"/>
      <c r="C27" s="3"/>
      <c r="D27" s="1"/>
    </row>
    <row r="28" spans="1:14" ht="15" customHeight="1" x14ac:dyDescent="0.25">
      <c r="B28" s="3" t="s">
        <v>7</v>
      </c>
      <c r="C28" s="82" t="s">
        <v>38</v>
      </c>
      <c r="D28" s="82"/>
      <c r="E28" s="82"/>
    </row>
    <row r="29" spans="1:14" ht="15" customHeight="1" x14ac:dyDescent="0.25">
      <c r="B29" s="3" t="s">
        <v>8</v>
      </c>
      <c r="C29" s="82" t="s">
        <v>39</v>
      </c>
      <c r="D29" s="82"/>
      <c r="E29" s="82"/>
    </row>
    <row r="30" spans="1:14" ht="15" customHeight="1" x14ac:dyDescent="0.25">
      <c r="B30" s="3" t="s">
        <v>9</v>
      </c>
      <c r="C30" s="82" t="s">
        <v>37</v>
      </c>
      <c r="D30" s="82"/>
      <c r="E30" s="82"/>
    </row>
  </sheetData>
  <mergeCells count="42">
    <mergeCell ref="A24:M24"/>
    <mergeCell ref="I26:L26"/>
    <mergeCell ref="C28:E28"/>
    <mergeCell ref="C29:E29"/>
    <mergeCell ref="C30:E30"/>
    <mergeCell ref="C7:D7"/>
    <mergeCell ref="A9:A10"/>
    <mergeCell ref="B9:B10"/>
    <mergeCell ref="C9:D10"/>
    <mergeCell ref="A19:C19"/>
    <mergeCell ref="A16:C16"/>
    <mergeCell ref="A17:A18"/>
    <mergeCell ref="B17:B18"/>
    <mergeCell ref="C17:D18"/>
    <mergeCell ref="A14:A15"/>
    <mergeCell ref="B14:B15"/>
    <mergeCell ref="C14:D15"/>
    <mergeCell ref="A13:C13"/>
    <mergeCell ref="A11:C11"/>
    <mergeCell ref="A23:K23"/>
    <mergeCell ref="A1:L2"/>
    <mergeCell ref="A3:L3"/>
    <mergeCell ref="A4:M4"/>
    <mergeCell ref="H5:J5"/>
    <mergeCell ref="L5:L6"/>
    <mergeCell ref="E5:E6"/>
    <mergeCell ref="G5:G6"/>
    <mergeCell ref="A5:A6"/>
    <mergeCell ref="B5:B6"/>
    <mergeCell ref="C5:D6"/>
    <mergeCell ref="K5:K6"/>
    <mergeCell ref="H22:K22"/>
    <mergeCell ref="C12:D12"/>
    <mergeCell ref="A8:E8"/>
    <mergeCell ref="A20:A21"/>
    <mergeCell ref="H13:K13"/>
    <mergeCell ref="H11:K11"/>
    <mergeCell ref="B20:B21"/>
    <mergeCell ref="C20:D21"/>
    <mergeCell ref="A22:C22"/>
    <mergeCell ref="H19:K19"/>
    <mergeCell ref="H16:K16"/>
  </mergeCells>
  <pageMargins left="0.82677165354330717" right="0" top="0.39370078740157483" bottom="0.19685039370078741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2016-04-28T14:54:34Z</dcterms:modified>
</cp:coreProperties>
</file>