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8 нов вар" sheetId="2" r:id="rId1"/>
    <sheet name="общее 2018" sheetId="1" r:id="rId2"/>
  </sheets>
  <definedNames>
    <definedName name="_xlnm._FilterDatabase" localSheetId="0" hidden="1">'2018 нов вар'!$D$1:$D$216</definedName>
    <definedName name="_xlnm._FilterDatabase" localSheetId="1" hidden="1">'общее 2018'!$D$1:$D$228</definedName>
  </definedNames>
  <calcPr calcId="145621"/>
</workbook>
</file>

<file path=xl/calcChain.xml><?xml version="1.0" encoding="utf-8"?>
<calcChain xmlns="http://schemas.openxmlformats.org/spreadsheetml/2006/main">
  <c r="Q196" i="2" l="1"/>
  <c r="R196" i="2" s="1"/>
  <c r="R198" i="2" s="1"/>
  <c r="Q193" i="2"/>
  <c r="R193" i="2" s="1"/>
  <c r="R195" i="2" s="1"/>
  <c r="Q190" i="2"/>
  <c r="R190" i="2" s="1"/>
  <c r="Q187" i="2"/>
  <c r="R187" i="2" s="1"/>
  <c r="R189" i="2" s="1"/>
  <c r="Q184" i="2"/>
  <c r="R184" i="2" s="1"/>
  <c r="R186" i="2" s="1"/>
  <c r="Q181" i="2"/>
  <c r="R181" i="2" s="1"/>
  <c r="R183" i="2" s="1"/>
  <c r="Q178" i="2"/>
  <c r="R178" i="2" s="1"/>
  <c r="R180" i="2" s="1"/>
  <c r="Q175" i="2"/>
  <c r="R175" i="2" s="1"/>
  <c r="R177" i="2" s="1"/>
  <c r="Q172" i="2"/>
  <c r="R172" i="2" s="1"/>
  <c r="R174" i="2" s="1"/>
  <c r="Q169" i="2"/>
  <c r="R169" i="2" s="1"/>
  <c r="R171" i="2" s="1"/>
  <c r="Q166" i="2"/>
  <c r="R166" i="2" s="1"/>
  <c r="R168" i="2" s="1"/>
  <c r="Q163" i="2"/>
  <c r="R163" i="2" s="1"/>
  <c r="R165" i="2" s="1"/>
  <c r="Q160" i="2"/>
  <c r="R160" i="2" s="1"/>
  <c r="R162" i="2" s="1"/>
  <c r="Q157" i="2"/>
  <c r="R157" i="2" s="1"/>
  <c r="R159" i="2" s="1"/>
  <c r="Q154" i="2"/>
  <c r="R154" i="2" s="1"/>
  <c r="R156" i="2" s="1"/>
  <c r="F153" i="2"/>
  <c r="Q151" i="2"/>
  <c r="R151" i="2" s="1"/>
  <c r="R153" i="2" s="1"/>
  <c r="F150" i="2"/>
  <c r="Q149" i="2"/>
  <c r="R149" i="2" s="1"/>
  <c r="R150" i="2" s="1"/>
  <c r="F148" i="2"/>
  <c r="Q147" i="2"/>
  <c r="R147" i="2" s="1"/>
  <c r="Q146" i="2"/>
  <c r="R146" i="2" s="1"/>
  <c r="Q145" i="2"/>
  <c r="R145" i="2" s="1"/>
  <c r="F144" i="2"/>
  <c r="Q143" i="2"/>
  <c r="R143" i="2" s="1"/>
  <c r="Q142" i="2"/>
  <c r="R142" i="2" s="1"/>
  <c r="F141" i="2"/>
  <c r="Q140" i="2"/>
  <c r="R140" i="2" s="1"/>
  <c r="Q139" i="2"/>
  <c r="R139" i="2" s="1"/>
  <c r="F138" i="2"/>
  <c r="Q137" i="2"/>
  <c r="R137" i="2" s="1"/>
  <c r="Q136" i="2"/>
  <c r="R136" i="2" s="1"/>
  <c r="Q135" i="2"/>
  <c r="R135" i="2" s="1"/>
  <c r="F134" i="2"/>
  <c r="Q133" i="2"/>
  <c r="R133" i="2" s="1"/>
  <c r="R134" i="2" s="1"/>
  <c r="F132" i="2"/>
  <c r="Q131" i="2"/>
  <c r="R131" i="2" s="1"/>
  <c r="Q130" i="2"/>
  <c r="R130" i="2" s="1"/>
  <c r="Q129" i="2"/>
  <c r="R129" i="2" s="1"/>
  <c r="F128" i="2"/>
  <c r="Q127" i="2"/>
  <c r="R127" i="2" s="1"/>
  <c r="R128" i="2" s="1"/>
  <c r="F126" i="2"/>
  <c r="Q125" i="2"/>
  <c r="R125" i="2" s="1"/>
  <c r="R126" i="2" s="1"/>
  <c r="F124" i="2"/>
  <c r="Q123" i="2"/>
  <c r="R123" i="2" s="1"/>
  <c r="Q122" i="2"/>
  <c r="R122" i="2" s="1"/>
  <c r="F121" i="2"/>
  <c r="Q120" i="2"/>
  <c r="R120" i="2" s="1"/>
  <c r="Q119" i="2"/>
  <c r="R119" i="2" s="1"/>
  <c r="F118" i="2"/>
  <c r="Q117" i="2"/>
  <c r="R117" i="2" s="1"/>
  <c r="R118" i="2" s="1"/>
  <c r="F116" i="2"/>
  <c r="Q115" i="2"/>
  <c r="R115" i="2" s="1"/>
  <c r="Q114" i="2"/>
  <c r="R114" i="2" s="1"/>
  <c r="F113" i="2"/>
  <c r="Q112" i="2"/>
  <c r="R112" i="2" s="1"/>
  <c r="R113" i="2" s="1"/>
  <c r="F111" i="2"/>
  <c r="Q110" i="2"/>
  <c r="R110" i="2" s="1"/>
  <c r="R111" i="2" s="1"/>
  <c r="F109" i="2"/>
  <c r="Q108" i="2"/>
  <c r="R108" i="2" s="1"/>
  <c r="R109" i="2" s="1"/>
  <c r="F107" i="2"/>
  <c r="Q106" i="2"/>
  <c r="R106" i="2" s="1"/>
  <c r="Q105" i="2"/>
  <c r="R105" i="2" s="1"/>
  <c r="F104" i="2"/>
  <c r="Q103" i="2"/>
  <c r="R103" i="2" s="1"/>
  <c r="R104" i="2" s="1"/>
  <c r="F102" i="2"/>
  <c r="Q100" i="2"/>
  <c r="R100" i="2" s="1"/>
  <c r="R102" i="2" s="1"/>
  <c r="R99" i="2"/>
  <c r="F99" i="2"/>
  <c r="Q98" i="2"/>
  <c r="R98" i="2" s="1"/>
  <c r="F97" i="2"/>
  <c r="Q96" i="2"/>
  <c r="R96" i="2" s="1"/>
  <c r="R97" i="2" s="1"/>
  <c r="F95" i="2"/>
  <c r="Q94" i="2"/>
  <c r="R94" i="2" s="1"/>
  <c r="Q93" i="2"/>
  <c r="R93" i="2" s="1"/>
  <c r="R95" i="2" s="1"/>
  <c r="F92" i="2"/>
  <c r="Q91" i="2"/>
  <c r="R91" i="2" s="1"/>
  <c r="Q90" i="2"/>
  <c r="R90" i="2" s="1"/>
  <c r="Q89" i="2"/>
  <c r="R89" i="2" s="1"/>
  <c r="Q87" i="2"/>
  <c r="R87" i="2" s="1"/>
  <c r="Q86" i="2"/>
  <c r="R86" i="2" s="1"/>
  <c r="Q85" i="2"/>
  <c r="R85" i="2" s="1"/>
  <c r="F84" i="2"/>
  <c r="Q83" i="2"/>
  <c r="R83" i="2" s="1"/>
  <c r="Q82" i="2"/>
  <c r="R82" i="2" s="1"/>
  <c r="Q81" i="2"/>
  <c r="R81" i="2" s="1"/>
  <c r="F80" i="2"/>
  <c r="Q79" i="2"/>
  <c r="R79" i="2" s="1"/>
  <c r="Q78" i="2"/>
  <c r="R78" i="2" s="1"/>
  <c r="F77" i="2"/>
  <c r="Q76" i="2"/>
  <c r="R76" i="2" s="1"/>
  <c r="Q75" i="2"/>
  <c r="R75" i="2" s="1"/>
  <c r="Q74" i="2"/>
  <c r="R74" i="2" s="1"/>
  <c r="F73" i="2"/>
  <c r="Q72" i="2"/>
  <c r="R72" i="2" s="1"/>
  <c r="Q71" i="2"/>
  <c r="R71" i="2" s="1"/>
  <c r="F70" i="2"/>
  <c r="Q69" i="2"/>
  <c r="R69" i="2" s="1"/>
  <c r="Q68" i="2"/>
  <c r="R68" i="2" s="1"/>
  <c r="F67" i="2"/>
  <c r="Q66" i="2"/>
  <c r="R66" i="2" s="1"/>
  <c r="Q65" i="2"/>
  <c r="R65" i="2" s="1"/>
  <c r="R67" i="2" s="1"/>
  <c r="Q63" i="2"/>
  <c r="R63" i="2" s="1"/>
  <c r="Q62" i="2"/>
  <c r="R62" i="2" s="1"/>
  <c r="F61" i="2"/>
  <c r="Q60" i="2"/>
  <c r="R60" i="2" s="1"/>
  <c r="Q59" i="2"/>
  <c r="R59" i="2" s="1"/>
  <c r="Q58" i="2"/>
  <c r="R58" i="2" s="1"/>
  <c r="Q57" i="2"/>
  <c r="R57" i="2" s="1"/>
  <c r="F56" i="2"/>
  <c r="Q55" i="2"/>
  <c r="R55" i="2" s="1"/>
  <c r="Q54" i="2"/>
  <c r="R54" i="2" s="1"/>
  <c r="F53" i="2"/>
  <c r="Q52" i="2"/>
  <c r="R52" i="2" s="1"/>
  <c r="Q51" i="2"/>
  <c r="R51" i="2" s="1"/>
  <c r="Q50" i="2"/>
  <c r="R50" i="2" s="1"/>
  <c r="F49" i="2"/>
  <c r="Q48" i="2"/>
  <c r="R48" i="2" s="1"/>
  <c r="Q47" i="2"/>
  <c r="R47" i="2" s="1"/>
  <c r="Q46" i="2"/>
  <c r="R46" i="2" s="1"/>
  <c r="F45" i="2"/>
  <c r="Q44" i="2"/>
  <c r="R44" i="2" s="1"/>
  <c r="Q43" i="2"/>
  <c r="R43" i="2" s="1"/>
  <c r="R45" i="2" s="1"/>
  <c r="Q42" i="2"/>
  <c r="R42" i="2" s="1"/>
  <c r="F41" i="2"/>
  <c r="Q40" i="2"/>
  <c r="R40" i="2" s="1"/>
  <c r="Q39" i="2"/>
  <c r="R39" i="2" s="1"/>
  <c r="Q38" i="2"/>
  <c r="R38" i="2" s="1"/>
  <c r="F37" i="2"/>
  <c r="Q36" i="2"/>
  <c r="R36" i="2" s="1"/>
  <c r="R37" i="2" s="1"/>
  <c r="F35" i="2"/>
  <c r="Q34" i="2"/>
  <c r="R34" i="2" s="1"/>
  <c r="Q33" i="2"/>
  <c r="R33" i="2" s="1"/>
  <c r="F32" i="2"/>
  <c r="Q31" i="2"/>
  <c r="R31" i="2" s="1"/>
  <c r="Q30" i="2"/>
  <c r="R30" i="2" s="1"/>
  <c r="F29" i="2"/>
  <c r="Q28" i="2"/>
  <c r="R28" i="2" s="1"/>
  <c r="Q27" i="2"/>
  <c r="R27" i="2" s="1"/>
  <c r="Q26" i="2"/>
  <c r="R26" i="2" s="1"/>
  <c r="Q25" i="2"/>
  <c r="R25" i="2" s="1"/>
  <c r="F24" i="2"/>
  <c r="Q23" i="2"/>
  <c r="R23" i="2" s="1"/>
  <c r="R24" i="2" s="1"/>
  <c r="F22" i="2"/>
  <c r="Q21" i="2"/>
  <c r="R21" i="2" s="1"/>
  <c r="Q20" i="2"/>
  <c r="R20" i="2" s="1"/>
  <c r="Q19" i="2"/>
  <c r="R19" i="2" s="1"/>
  <c r="Q18" i="2"/>
  <c r="R18" i="2" s="1"/>
  <c r="F17" i="2"/>
  <c r="Q16" i="2"/>
  <c r="R16" i="2" s="1"/>
  <c r="Q15" i="2"/>
  <c r="R15" i="2" s="1"/>
  <c r="F14" i="2"/>
  <c r="Q13" i="2"/>
  <c r="R13" i="2" s="1"/>
  <c r="Q12" i="2"/>
  <c r="R12" i="2" s="1"/>
  <c r="Q11" i="2"/>
  <c r="R11" i="2" s="1"/>
  <c r="Q10" i="2"/>
  <c r="R10" i="2" s="1"/>
  <c r="F9" i="2"/>
  <c r="Q8" i="2"/>
  <c r="R8" i="2" s="1"/>
  <c r="R9" i="2" s="1"/>
  <c r="R35" i="2" l="1"/>
  <c r="R116" i="2"/>
  <c r="R124" i="2"/>
  <c r="R144" i="2"/>
  <c r="R53" i="2"/>
  <c r="R84" i="2"/>
  <c r="R41" i="2"/>
  <c r="R73" i="2"/>
  <c r="R107" i="2"/>
  <c r="R77" i="2"/>
  <c r="R17" i="2"/>
  <c r="R29" i="2"/>
  <c r="R200" i="2" s="1"/>
  <c r="R49" i="2"/>
  <c r="R61" i="2"/>
  <c r="R121" i="2"/>
  <c r="R132" i="2"/>
  <c r="R148" i="2"/>
  <c r="R70" i="2"/>
  <c r="R88" i="2"/>
  <c r="R92" i="2"/>
  <c r="R14" i="2"/>
  <c r="R22" i="2"/>
  <c r="R138" i="2"/>
  <c r="R141" i="2"/>
  <c r="R32" i="2"/>
  <c r="R56" i="2"/>
  <c r="R64" i="2"/>
  <c r="R80" i="2"/>
  <c r="F112" i="1"/>
  <c r="F110" i="1"/>
  <c r="F107" i="1"/>
  <c r="F105" i="1"/>
  <c r="F102" i="1"/>
  <c r="F100" i="1"/>
  <c r="F98" i="1"/>
  <c r="F32" i="1"/>
  <c r="F147" i="1" l="1"/>
  <c r="Q47" i="1" l="1"/>
  <c r="R47" i="1" s="1"/>
  <c r="Q89" i="1"/>
  <c r="R89" i="1" s="1"/>
  <c r="F76" i="1"/>
  <c r="Q74" i="1"/>
  <c r="R74" i="1" s="1"/>
  <c r="Q75" i="1"/>
  <c r="R75" i="1" s="1"/>
  <c r="Q129" i="1"/>
  <c r="R129" i="1" s="1"/>
  <c r="Q69" i="1"/>
  <c r="R69" i="1" s="1"/>
  <c r="Q108" i="1"/>
  <c r="R108" i="1" s="1"/>
  <c r="Q109" i="1"/>
  <c r="R109" i="1" s="1"/>
  <c r="F29" i="1"/>
  <c r="Q26" i="1"/>
  <c r="Q27" i="1"/>
  <c r="Q28" i="1"/>
  <c r="R76" i="1" l="1"/>
  <c r="R110" i="1"/>
  <c r="Q208" i="1" l="1"/>
  <c r="R208" i="1" s="1"/>
  <c r="R210" i="1" s="1"/>
  <c r="Q205" i="1"/>
  <c r="R205" i="1" s="1"/>
  <c r="R207" i="1" s="1"/>
  <c r="Q202" i="1"/>
  <c r="R202" i="1" s="1"/>
  <c r="Q199" i="1"/>
  <c r="R199" i="1" s="1"/>
  <c r="R201" i="1" s="1"/>
  <c r="Q196" i="1"/>
  <c r="R196" i="1" s="1"/>
  <c r="R198" i="1" s="1"/>
  <c r="Q193" i="1"/>
  <c r="R193" i="1" s="1"/>
  <c r="R195" i="1" s="1"/>
  <c r="Q190" i="1"/>
  <c r="R190" i="1" s="1"/>
  <c r="R192" i="1" s="1"/>
  <c r="Q187" i="1"/>
  <c r="R187" i="1" s="1"/>
  <c r="R189" i="1" s="1"/>
  <c r="Q184" i="1"/>
  <c r="R184" i="1" s="1"/>
  <c r="R186" i="1" s="1"/>
  <c r="Q181" i="1"/>
  <c r="R181" i="1" s="1"/>
  <c r="R183" i="1" s="1"/>
  <c r="Q178" i="1"/>
  <c r="R178" i="1" s="1"/>
  <c r="R180" i="1" s="1"/>
  <c r="Q175" i="1"/>
  <c r="R175" i="1" s="1"/>
  <c r="R177" i="1" s="1"/>
  <c r="Q172" i="1"/>
  <c r="R172" i="1" s="1"/>
  <c r="R174" i="1" s="1"/>
  <c r="Q169" i="1"/>
  <c r="R169" i="1" s="1"/>
  <c r="R171" i="1" s="1"/>
  <c r="Q166" i="1"/>
  <c r="R166" i="1" s="1"/>
  <c r="R168" i="1" s="1"/>
  <c r="Q163" i="1"/>
  <c r="R163" i="1" s="1"/>
  <c r="R165" i="1" s="1"/>
  <c r="Q160" i="1"/>
  <c r="R160" i="1" s="1"/>
  <c r="R162" i="1" s="1"/>
  <c r="F159" i="1"/>
  <c r="Q157" i="1"/>
  <c r="R157" i="1" s="1"/>
  <c r="F156" i="1"/>
  <c r="Q155" i="1"/>
  <c r="R155" i="1" s="1"/>
  <c r="R156" i="1" s="1"/>
  <c r="F154" i="1"/>
  <c r="Q153" i="1"/>
  <c r="R153" i="1" s="1"/>
  <c r="Q152" i="1"/>
  <c r="R152" i="1" s="1"/>
  <c r="Q151" i="1"/>
  <c r="R151" i="1" s="1"/>
  <c r="F150" i="1"/>
  <c r="Q149" i="1"/>
  <c r="R149" i="1" s="1"/>
  <c r="Q148" i="1"/>
  <c r="R148" i="1" s="1"/>
  <c r="Q146" i="1"/>
  <c r="R146" i="1" s="1"/>
  <c r="Q145" i="1"/>
  <c r="R145" i="1" s="1"/>
  <c r="F144" i="1"/>
  <c r="Q143" i="1"/>
  <c r="R143" i="1" s="1"/>
  <c r="Q142" i="1"/>
  <c r="R142" i="1" s="1"/>
  <c r="Q141" i="1"/>
  <c r="R141" i="1" s="1"/>
  <c r="F140" i="1"/>
  <c r="Q139" i="1"/>
  <c r="R139" i="1" s="1"/>
  <c r="R140" i="1" s="1"/>
  <c r="F138" i="1"/>
  <c r="Q137" i="1"/>
  <c r="R137" i="1" s="1"/>
  <c r="Q136" i="1"/>
  <c r="R136" i="1" s="1"/>
  <c r="Q135" i="1"/>
  <c r="R135" i="1" s="1"/>
  <c r="F134" i="1"/>
  <c r="Q133" i="1"/>
  <c r="R133" i="1" s="1"/>
  <c r="R134" i="1" s="1"/>
  <c r="F132" i="1"/>
  <c r="Q131" i="1"/>
  <c r="R131" i="1" s="1"/>
  <c r="R132" i="1" s="1"/>
  <c r="Q128" i="1"/>
  <c r="R128" i="1" s="1"/>
  <c r="R130" i="1" s="1"/>
  <c r="F127" i="1"/>
  <c r="Q126" i="1"/>
  <c r="R126" i="1" s="1"/>
  <c r="Q125" i="1"/>
  <c r="R125" i="1" s="1"/>
  <c r="F124" i="1"/>
  <c r="Q123" i="1"/>
  <c r="R123" i="1" s="1"/>
  <c r="Q122" i="1"/>
  <c r="R122" i="1" s="1"/>
  <c r="F121" i="1"/>
  <c r="Q120" i="1"/>
  <c r="R120" i="1" s="1"/>
  <c r="R121" i="1" s="1"/>
  <c r="F119" i="1"/>
  <c r="Q118" i="1"/>
  <c r="R118" i="1" s="1"/>
  <c r="Q117" i="1"/>
  <c r="R117" i="1" s="1"/>
  <c r="F116" i="1"/>
  <c r="Q115" i="1"/>
  <c r="F114" i="1"/>
  <c r="Q113" i="1"/>
  <c r="R113" i="1" s="1"/>
  <c r="R114" i="1" s="1"/>
  <c r="Q111" i="1"/>
  <c r="R111" i="1" s="1"/>
  <c r="R112" i="1" s="1"/>
  <c r="Q106" i="1"/>
  <c r="R106" i="1" s="1"/>
  <c r="R107" i="1" s="1"/>
  <c r="Q103" i="1"/>
  <c r="R103" i="1" s="1"/>
  <c r="R105" i="1" s="1"/>
  <c r="Q101" i="1"/>
  <c r="R101" i="1" s="1"/>
  <c r="R102" i="1" s="1"/>
  <c r="Q99" i="1"/>
  <c r="R99" i="1" s="1"/>
  <c r="Q97" i="1"/>
  <c r="R97" i="1" s="1"/>
  <c r="Q96" i="1"/>
  <c r="R96" i="1" s="1"/>
  <c r="F95" i="1"/>
  <c r="Q94" i="1"/>
  <c r="R94" i="1" s="1"/>
  <c r="Q93" i="1"/>
  <c r="R93" i="1" s="1"/>
  <c r="Q92" i="1"/>
  <c r="R92" i="1" s="1"/>
  <c r="Q90" i="1"/>
  <c r="R90" i="1" s="1"/>
  <c r="Q88" i="1"/>
  <c r="R88" i="1" s="1"/>
  <c r="F87" i="1"/>
  <c r="Q86" i="1"/>
  <c r="R86" i="1" s="1"/>
  <c r="Q85" i="1"/>
  <c r="R85" i="1" s="1"/>
  <c r="Q84" i="1"/>
  <c r="R84" i="1" s="1"/>
  <c r="F83" i="1"/>
  <c r="Q82" i="1"/>
  <c r="R82" i="1" s="1"/>
  <c r="Q81" i="1"/>
  <c r="R81" i="1" s="1"/>
  <c r="F80" i="1"/>
  <c r="Q79" i="1"/>
  <c r="R79" i="1" s="1"/>
  <c r="Q78" i="1"/>
  <c r="R78" i="1" s="1"/>
  <c r="Q77" i="1"/>
  <c r="R77" i="1" s="1"/>
  <c r="F73" i="1"/>
  <c r="Q72" i="1"/>
  <c r="R72" i="1" s="1"/>
  <c r="Q71" i="1"/>
  <c r="R71" i="1" s="1"/>
  <c r="Q68" i="1"/>
  <c r="R68" i="1" s="1"/>
  <c r="R70" i="1" s="1"/>
  <c r="F67" i="1"/>
  <c r="Q66" i="1"/>
  <c r="R66" i="1" s="1"/>
  <c r="Q65" i="1"/>
  <c r="R65" i="1" s="1"/>
  <c r="Q63" i="1"/>
  <c r="R63" i="1" s="1"/>
  <c r="Q62" i="1"/>
  <c r="R62" i="1" s="1"/>
  <c r="F61" i="1"/>
  <c r="Q60" i="1"/>
  <c r="R60" i="1" s="1"/>
  <c r="Q59" i="1"/>
  <c r="R59" i="1" s="1"/>
  <c r="Q58" i="1"/>
  <c r="R58" i="1" s="1"/>
  <c r="Q57" i="1"/>
  <c r="R57" i="1" s="1"/>
  <c r="F56" i="1"/>
  <c r="Q55" i="1"/>
  <c r="R55" i="1" s="1"/>
  <c r="Q54" i="1"/>
  <c r="R54" i="1" s="1"/>
  <c r="F53" i="1"/>
  <c r="Q52" i="1"/>
  <c r="R52" i="1" s="1"/>
  <c r="Q51" i="1"/>
  <c r="R51" i="1" s="1"/>
  <c r="Q50" i="1"/>
  <c r="R50" i="1" s="1"/>
  <c r="F49" i="1"/>
  <c r="Q48" i="1"/>
  <c r="R48" i="1" s="1"/>
  <c r="Q46" i="1"/>
  <c r="R46" i="1" s="1"/>
  <c r="F45" i="1"/>
  <c r="Q44" i="1"/>
  <c r="R44" i="1" s="1"/>
  <c r="Q43" i="1"/>
  <c r="R43" i="1" s="1"/>
  <c r="Q42" i="1"/>
  <c r="R42" i="1" s="1"/>
  <c r="F41" i="1"/>
  <c r="Q40" i="1"/>
  <c r="R40" i="1" s="1"/>
  <c r="Q39" i="1"/>
  <c r="R39" i="1" s="1"/>
  <c r="Q38" i="1"/>
  <c r="R38" i="1" s="1"/>
  <c r="F37" i="1"/>
  <c r="Q36" i="1"/>
  <c r="R36" i="1" s="1"/>
  <c r="R37" i="1" s="1"/>
  <c r="F35" i="1"/>
  <c r="Q34" i="1"/>
  <c r="R34" i="1" s="1"/>
  <c r="Q33" i="1"/>
  <c r="R33" i="1" s="1"/>
  <c r="Q31" i="1"/>
  <c r="R31" i="1" s="1"/>
  <c r="Q30" i="1"/>
  <c r="R30" i="1" s="1"/>
  <c r="R28" i="1"/>
  <c r="R27" i="1"/>
  <c r="R26" i="1"/>
  <c r="Q25" i="1"/>
  <c r="R25" i="1" s="1"/>
  <c r="F24" i="1"/>
  <c r="Q23" i="1"/>
  <c r="R23" i="1" s="1"/>
  <c r="R24" i="1" s="1"/>
  <c r="F22" i="1"/>
  <c r="Q21" i="1"/>
  <c r="R21" i="1" s="1"/>
  <c r="Q20" i="1"/>
  <c r="R20" i="1" s="1"/>
  <c r="Q19" i="1"/>
  <c r="R19" i="1" s="1"/>
  <c r="Q18" i="1"/>
  <c r="R18" i="1" s="1"/>
  <c r="F17" i="1"/>
  <c r="Q16" i="1"/>
  <c r="R16" i="1" s="1"/>
  <c r="Q15" i="1"/>
  <c r="R15" i="1" s="1"/>
  <c r="F14" i="1"/>
  <c r="Q13" i="1"/>
  <c r="R13" i="1" s="1"/>
  <c r="Q12" i="1"/>
  <c r="R12" i="1" s="1"/>
  <c r="Q11" i="1"/>
  <c r="R11" i="1" s="1"/>
  <c r="Q10" i="1"/>
  <c r="R10" i="1" s="1"/>
  <c r="F9" i="1"/>
  <c r="Q8" i="1"/>
  <c r="R8" i="1" s="1"/>
  <c r="R159" i="1" l="1"/>
  <c r="R115" i="1"/>
  <c r="R116" i="1" s="1"/>
  <c r="R9" i="1"/>
  <c r="R100" i="1"/>
  <c r="R147" i="1"/>
  <c r="R91" i="1"/>
  <c r="R49" i="1"/>
  <c r="R64" i="1"/>
  <c r="R45" i="1"/>
  <c r="R14" i="1"/>
  <c r="R17" i="1"/>
  <c r="R22" i="1"/>
  <c r="R98" i="1"/>
  <c r="R150" i="1"/>
  <c r="R154" i="1"/>
  <c r="R32" i="1"/>
  <c r="R35" i="1"/>
  <c r="R29" i="1"/>
  <c r="R41" i="1"/>
  <c r="R67" i="1"/>
  <c r="R83" i="1"/>
  <c r="R87" i="1"/>
  <c r="R127" i="1"/>
  <c r="R53" i="1"/>
  <c r="R61" i="1"/>
  <c r="R80" i="1"/>
  <c r="R144" i="1"/>
  <c r="R95" i="1"/>
  <c r="R138" i="1"/>
  <c r="R119" i="1"/>
  <c r="R124" i="1"/>
  <c r="R56" i="1"/>
  <c r="R73" i="1"/>
  <c r="R211" i="1" l="1"/>
</calcChain>
</file>

<file path=xl/sharedStrings.xml><?xml version="1.0" encoding="utf-8"?>
<sst xmlns="http://schemas.openxmlformats.org/spreadsheetml/2006/main" count="1038" uniqueCount="204">
  <si>
    <t>№ п\п</t>
  </si>
  <si>
    <t>Наименование объекта закупки</t>
  </si>
  <si>
    <t>Наименование и описание объекта закупки</t>
  </si>
  <si>
    <t>Ед. изм.</t>
  </si>
  <si>
    <t>Ощее количество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</si>
  <si>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</si>
  <si>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</si>
  <si>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</si>
  <si>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</si>
  <si>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</si>
  <si>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</si>
  <si>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</si>
  <si>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</si>
  <si>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</si>
  <si>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</si>
  <si>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</si>
  <si>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</si>
  <si>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</si>
  <si>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Администрация</t>
  </si>
  <si>
    <t>Шт</t>
  </si>
  <si>
    <t>КДН</t>
  </si>
  <si>
    <t>Итого по виду товара</t>
  </si>
  <si>
    <t>Уп</t>
  </si>
  <si>
    <t>ОТ</t>
  </si>
  <si>
    <t>Бухгалтерский. Пластиковый корпус, не менее с 12-разрядным ЖК-дисплеем. Имеет оптимальный набор вычислительных функций: основные математические операции, расчет процентов, извлечение квадратного корня, запоминание промежуточных результатов. Электропитание калькулятора автоматически отключаются после пяти минут бездействия. Размеры не менее (ДхШхВ): 155x30x205 мм</t>
  </si>
  <si>
    <t>Клей карандаш на основе ПВП. Предназначен для склеивания картона, бумаги, текстиля. Вес не менее 40 г. Не содержит цветовых пигментов (бесцветный). Изготовлен из нетоксичного вещества с увлажняющим глицерином. Имеет большой срок хранения. Без запаха. Клей быстро сохнет, расходуется экономично. Морозостоек. Начинает действовать через 30 секунд после нанесения.</t>
  </si>
  <si>
    <t>ООиП</t>
  </si>
  <si>
    <t>шт</t>
  </si>
  <si>
    <t>Архив</t>
  </si>
  <si>
    <t>Настольный с ручным механизмом пробития. Закрытый и открытый виды сшивания, максимальная толщина сшиваемых документов не менее 25 листов офисной бумаги. Пластиковый корпус, металлический механизм. Возможность вертикального и горизонтального расположения на рабочей поверхности. Глубина закладки листа не менее 64 мм. Наличие антистеплера. Используемые скобы №24/6, 26/6. Верхняя загрузка скоб. Цвет корпуса ассорти.</t>
  </si>
  <si>
    <t>Типоразмер –АА, Алкалиновые батарейки, напряжение –не менее 1,5 В. В упаковке не менее 12 шт.</t>
  </si>
  <si>
    <t>Прошивная лавсановая нить в бобинах, длина намотки —  не менее 1000 м.</t>
  </si>
  <si>
    <t>Корпус шестигранный, изготовлен из дерева. Грифель диаметром не менее 1,85 мм проклеен изнутри для препятствия ломкости при затачивании, твердость HB. Длина корпуса не менее 175 мм. С мягким каучуковым ластиком, заточенный.</t>
  </si>
  <si>
    <t>Размер: ширина ленты не менее 5 мм, длина ленты не менее 40 м. Съемный колпачок защищает от высыхания рабочий узел.</t>
  </si>
  <si>
    <t>Изготовлена из немелованного картона плотностью не менее 400 г/м². Вместимость не менее 300 листов офисной бумаги. Тип крепления - сквозное. Материал механизма сшивателя - металл. Цвет белый.</t>
  </si>
  <si>
    <t xml:space="preserve">С прозрачным верхом, формат А4, материал мягкий пластик, плотность нижнего листа не менее 180мкм, верхнего листа не менее 120 мкм, металлический комбинированный сшиватель, выемка на нижнем листе для доступа к документам. Наличие выдвижной бумажной полосы для маркировки. Цвет задней обложки красный. </t>
  </si>
  <si>
    <t>Формат A4+, размер не менее 24,5×33,5(см). Толщина материала не менее 160 мкм. Наличие кармана на лицевой обложке папки. Материал ПВХ.  Формат папки ориентирован горизонтально. Вместимость не менее 120 листов.</t>
  </si>
  <si>
    <t>Закладки с липким краем пластиковые полупрозрачные. Форма: прямоугольник. Длина не менее 45мм, ширина не менее 12мм. В упаковке не менее 5 цветов по 25 листов. Цвета: оранжевый, желтый, розовый, зеленый, синий (неон). Листочки многократно приклеиваются к различным поверхностям, не повреждают бумагу. В индивидуальной упаковке. Закладки расположены на пластиковой подложке в виде линейки.</t>
  </si>
  <si>
    <t xml:space="preserve"> </t>
  </si>
  <si>
    <t>Формат А5, размеры не менее 145х205мм. Цвет внутреннего блока белый, плотность не менее 70г/м², перфорированные отрывные уголки. Материал обложки: искусственная кожа высокого качества, поролонированная подложка, прострочка по периметру. Не менее 2 шелковых закладок (1 в цвет блока, 1 в цвет обложки). Блок справочной информации, карты, календарь на 3 года, алфавитная книга. Не менее 320 страниц.</t>
  </si>
  <si>
    <t>Материал обложки бумвинил, с наклейкой ярлычка на передней стороне, для удобства маркировки. Не менее 144 листов. Блок из офсетной бумаги линованный в клетку. Скрепление комбинированное: проволочные скобы и клеевое. Размеры не менее 210х297 мм</t>
  </si>
  <si>
    <t>Материал: высокополимерный синтетический каучук. Цвет: белый. В картонном футляре. Размер: не менее 35х16х11,5 мм. Стирает пятна от баркодов, стикеров, наклеек.</t>
  </si>
  <si>
    <t>Для документов А4. Универсальная перфорация для подшивки в папки.Плотность 100 мкм. Из гладкого,прозрачного полипропилена. 100 шт./уп.</t>
  </si>
  <si>
    <t>уп</t>
  </si>
  <si>
    <t>Шариковая ручка с удобной резиновой манжетой для плотного захвата пальцев. Модель в пластиковом корпусе, снабжена металлическим наконечником и колпачком с держателем для кармана или документов. Сменный стержень наполнен синими чернилами на масляной основе. Пишущий узел ручки оставляет тонкую и четкую линию толщиной 0,25 мм.</t>
  </si>
  <si>
    <t xml:space="preserve">Планинг недатированный. Количество страниц не менее 128. Цвет блока: кремовая бумага. Плотность блока не менее 70 г/м². Твердая поролонированная обложка. Материал обложки: искусственная кожа. Евроспираль. Размеры не менее 405 мм х 145 мм. Цвет обложки: ассорти.  </t>
  </si>
  <si>
    <t>Длина не менее 169 мм. Лезвия изготовлены из нержавеющей стали двойной шлифовки толщиной не менее 2,5 мм с титановым покрытием. Пластиковые прорезиненные кольца анатомической формы. В картонном блистере.</t>
  </si>
  <si>
    <t>шт.</t>
  </si>
  <si>
    <t>уп.</t>
  </si>
  <si>
    <t>Формат: А4. Материал: хромэрзац. Плотность: не менее 420 г/м2. Тип: немелованный. Толщина листа: не менее 0,8 мм. 200 штук в упаковке</t>
  </si>
  <si>
    <t>Типоразмер –ААА, Алкалиновые батарейки, напряжение –не менее 1,5 В. В упаковке не менее 12 шт.</t>
  </si>
  <si>
    <t xml:space="preserve">Односторонняя клейкая лента для промышленного применения с клеем на основе акрила. Ширина ленты не менее 50 мм. Длина намотки не менее 66 метров. Толщина материала не менее 55 мкм. Цвет клейкой ленты  прозрачный. </t>
  </si>
  <si>
    <t>Папка-файл 75мм Ширина корешка не менее 75 мм. Формат: А4. Материал: картон. Цвет: черный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</si>
  <si>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Папка-файл 75мм Ширина корешка не менее 75 мм. Формат: А4. Материал: картон. Цвет:  синий.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</si>
  <si>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Итого по виду</t>
  </si>
  <si>
    <t>Папка-файл 50мм Ширина корешка не менее 50 мм. Формат: А4. Материал: картон. Цвет: синий.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</si>
  <si>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Бумага для фото односторонняя глянцевая А4 200г/м 2Формат: А4. Плотность материала: не менее 250 г/м2. Количество листов в наборе: не менее 50. Вид бумаги: глянцевая.  Фотобумага глянцевая для струйной печати</t>
  </si>
  <si>
    <t>Ручка шариковая 0,7мм черная Цвет чернил: черный. Основа чернил: масляная. Материал корпуса: прозрачный пластик. Диаметр шарика: не более 0,7мм. Толщина линии письма: не более 0,35 мм. Никелированный, износостойкий наконечник. Колпачок с пластиковым клипом в цвет чернил. Сменный стержень не менее 142мм.</t>
  </si>
  <si>
    <t xml:space="preserve">(290x390 мм)
Печать "Куда-Кому": Нет 
Окно: отсутствует 
Плотность бумаги: 80 г/кв.м
Внутренняя запечатка: Нет 
Форма клапана: треугольная 
Тип заклеивания: без клея
</t>
  </si>
  <si>
    <t>Материал корпуса: пластик. Цвет корпуса: полупрозрачный. Диаметр используемого грифеля: не менее 0,5 мм. Способ подачи грифеля: нажимная, верхняя. Наличие каучуковой зоны захвата, выкручивающегося ластика. Наличие убирающегося цангового механизма. Наличие пластикового клипа.</t>
  </si>
  <si>
    <t>ООип</t>
  </si>
  <si>
    <t>Ширина лезвия: не менее 9 мм. Материал корпуса: пластик. Материал направляющих: пластик. Тип фиксатора: автоматический.</t>
  </si>
  <si>
    <t>упак</t>
  </si>
  <si>
    <t>Материал: картон. Плотность материала: не менее 230 г/м2. Верхняя сторона – матовая с эффектом тиснения под кожу, нижняя – матовая. Предназначена для переплета документов. Формат: А4. Цвет: ассорти. Количество штук в упаковке: не менее 100.</t>
  </si>
  <si>
    <t>Основа: полипропилен. Тип ленты: односторонняя. Ширина ленты: не менее 19 мм. Длина ленты: не менее 33 метров. Толщина материала: не менее 35 мкм. Цвет клейкой ленты: прозрачная. Тип клея: акриловый.</t>
  </si>
  <si>
    <t>Формат: А4. Количество несъемных вкладышей: не менее 60. Ширина корешка: не менее 25. Толщина пластика: не менее 600 мкр. Корешок с бумажной вставкой для маркировки.</t>
  </si>
  <si>
    <t>Тип календаря: трехблочный. Формат блока: не менее 290х140 мм. Материал: офсет. Плотность материала: не менее 80 г/м2. Печать в 2 цвета. Формат шпигеля: не менее 305х190 мм. Материал шпигеля: картон. Плотность материала шпигеля: не менее 300 г/м2. Тип фиксации блока: металлический гребень. Общий размер календаря: не менее 305х675. Наличие бегунка, люверса.</t>
  </si>
  <si>
    <t>Материал каркаса: металл, обрамленный пластиком. Тип окрашивания: автоматическое. Наличие антибактериальной защиты на ручке и колпачке. Комплектация: датер, синяя сменная подушка. Количество строк: не менее 1. Ширина шрифта: не менее 4 мм.</t>
  </si>
  <si>
    <t xml:space="preserve">Количество листов не менее 100. Размер не менее 76х76 мм. Цвет блокнота: ассорти. Плотность бумаги не менее 80 г/м2. </t>
  </si>
  <si>
    <t>Количество листов не менее 100. Размер не менее 38х50 мм. Цвет блокнота: ассорти. Плотность бумаги не менее 80 г/м2. Форма прямоугольная. Вид сложения: V.</t>
  </si>
  <si>
    <t>Основа: быстросохнущая. Тип аппликатора: ворсовая кисточка. Объем флакона не менее 20 мл. Наличие металлического шарика внутри флакона. Применяется для корректировки всех типов документов, включая бумагу для факсов. Подходит для исправления всех видов чернил.</t>
  </si>
  <si>
    <t>Размер: не менее 9х9х5 см. Материал: офсет. Плотность материала не менее 80 г/м2. Цвет: белый. Непроклеенный. Тип: запасной</t>
  </si>
  <si>
    <t>Предназначен для склеивания картона, бумаги, дерева, кожи. Подходит для декоративных работ. Морозостойкий, после многократного размораживания не теряет своих свойств и товарного вида, при высыхании сохраняет пластичность. Съемный колпачок защищает от пересыхания. Удобный дозатор. Объем: не менее 125 г.</t>
  </si>
  <si>
    <t>Формат: А4. Материал: пластик. Плотность материала не менее 180 мкр. Количество отделений: 1. Цвет: ассорти.</t>
  </si>
  <si>
    <t>Материал: пластик. Диаметр затачиваемого карандаша: не менее 8 мм. Количество отверстий для заточки: не менее 1. Размер: не менее 7х10,3х13 см. Наличие возможности крепления точилки. В картонной коробке.</t>
  </si>
  <si>
    <t>Ластик (22.19.73.120)</t>
  </si>
  <si>
    <t xml:space="preserve">Треугольный, с пластиковым держателем </t>
  </si>
  <si>
    <t>Отдел по охране окружающей среды</t>
  </si>
  <si>
    <t>Формат А4, без герба. В упаковке не менее 10 штук.</t>
  </si>
  <si>
    <t>Черный, с прозрачным верхним листом. Размер не менее 490х650 мм, но не более 490х650 мм.</t>
  </si>
  <si>
    <t>Папка с арочным механизмом (17.23.13.193)</t>
  </si>
  <si>
    <t>Размер - не менее 75 мм., но не более 78 мм.</t>
  </si>
  <si>
    <t>Набор маркеров (32.99.12.120)</t>
  </si>
  <si>
    <t>Линия письма: не менее 2 мм, но не более 5 мм. Цвета: розовый, зеленый, оранжевый, желтый.</t>
  </si>
  <si>
    <t>Линейка (26.51.33.141)</t>
  </si>
  <si>
    <t>Размер: не менее 20 см, но не более  25 см. Прозрачная.</t>
  </si>
  <si>
    <t>Набор гелевых ручек (32.99.12.120 )</t>
  </si>
  <si>
    <t>Набор гелевых ручек состоит из четырех цвето: черный, зеленый,красный,синий. Толщина линии письма: не менее 0,5 мм, но не более 0,7 мм.</t>
  </si>
  <si>
    <t>Ручка шариковая на липучке (32.99.12.110)</t>
  </si>
  <si>
    <t xml:space="preserve">Цвет: синий. Толщина линии письма не менее 0,5 мм, но не более 0,7 мм. </t>
  </si>
  <si>
    <t xml:space="preserve">Точилка механическая для карандашей (22.29.25.000 ) </t>
  </si>
  <si>
    <t xml:space="preserve">Пластиковый корпус. </t>
  </si>
  <si>
    <t>Карандаш с ластиком (32.99.15.110)</t>
  </si>
  <si>
    <t>Чернографитный</t>
  </si>
  <si>
    <t>Ручка шариковая с резиновой манжеткой (32.99.12.110)</t>
  </si>
  <si>
    <t xml:space="preserve">Цвет чернил: синий. Толщина линии письма не менее 0,5 мм, но не более 0,7 мм. </t>
  </si>
  <si>
    <t>Папка с зажимом (22.29.21.000)</t>
  </si>
  <si>
    <t>Пластмассовая, формат А4.</t>
  </si>
  <si>
    <t>Календарь (58.19.13.120)</t>
  </si>
  <si>
    <t>Настольный, перекидной. Календарь на 2018 год.</t>
  </si>
  <si>
    <t xml:space="preserve"> Календарь настенный на 2018 год.</t>
  </si>
  <si>
    <t>Корректирующий карандаш (32.99.59.000)</t>
  </si>
  <si>
    <t>Объем флакона: не менее 8 мл.</t>
  </si>
  <si>
    <t>Тетрадь (17.23.13.195)</t>
  </si>
  <si>
    <t>Фрмат А6. Объем: не менее 120 листов, но не более 140 листов. Не менее 3 (трех) разделов. Резинка под ручку.</t>
  </si>
  <si>
    <t>Клейкие закладки (17.23.11.150)</t>
  </si>
  <si>
    <t>Пластиковые.   Количество цветов - 4.</t>
  </si>
  <si>
    <t>Бумага для цветной лазерной печати (17.12.14.119)</t>
  </si>
  <si>
    <t xml:space="preserve">Формат А4. плотность бумаги не менее 80 г/м2, но не более 120 г/м2, белизна не менее 161%, но не более 165%не менее 250 листов в упаковке. </t>
  </si>
  <si>
    <t xml:space="preserve">Поставщик 1: </t>
  </si>
  <si>
    <t>от 15.11.2017 № УТ-13246</t>
  </si>
  <si>
    <t>Поставщик2 :</t>
  </si>
  <si>
    <t>от 16.11.2017 № 1102</t>
  </si>
  <si>
    <t>Поставщик 3:</t>
  </si>
  <si>
    <t>от 16.11.2017 № 21</t>
  </si>
  <si>
    <t>Поставщик 4</t>
  </si>
  <si>
    <t>от 07.03.2018 № УТ-003672</t>
  </si>
  <si>
    <t>Поставщик 5</t>
  </si>
  <si>
    <t>от 07.03.2018 № 762</t>
  </si>
  <si>
    <t>Поставщик 6</t>
  </si>
  <si>
    <t>от 07.03.2018 № 217/д</t>
  </si>
  <si>
    <t>Поставщик 7</t>
  </si>
  <si>
    <t>http://restforest.ru</t>
  </si>
  <si>
    <t>Поставщик 8</t>
  </si>
  <si>
    <t>Счет от 09.02.2018 № OVT/1002594/19433700</t>
  </si>
  <si>
    <t>Поставщик 9</t>
  </si>
  <si>
    <t>http://www.delbumaga.ru</t>
  </si>
  <si>
    <t>Поставщик 10</t>
  </si>
  <si>
    <t xml:space="preserve">http://www.cirkull.ru/catalog/goods/tochilki-mehanicheskije/222520/ </t>
  </si>
  <si>
    <t xml:space="preserve">Лоток вертикальный для хранения документов, формата А4. Изготовлен из полистирола. Цвет прозрачный. Одна секция.Низкий передний порог. Размер не менее (ДхШхВ) – 250ммх100ммх300 мм. </t>
  </si>
  <si>
    <t xml:space="preserve">Маркер перманентный круглый Материал корпуса: пластик. Основа чернил: спиртовая. Форма наконечника: пулевидный. Ширина линии письма не более 1 мм. Чернила светостойкие, устойчивы к стиранию. Цвет чернил: ассорти, черный обязателен в наборе. Предназначен для маркировки любых предметов. </t>
  </si>
  <si>
    <t xml:space="preserve">Маркеры клиновидный наконечник, вентилируемый колпачок, ширина линии 4 мм. Для любых видов бумаги, в том числе – бумаги для факса и копировальных машин. Флуоресцентные чернила на водной основе, не расплываются на бумаге, обладают повышенной светостойкостью. Цвет: 4 цветов </t>
  </si>
  <si>
    <t>Настольный перекидной календарь на 2019 год. Блок плотность 60г/м,с многокрасочной печатью. Размер 100*140</t>
  </si>
  <si>
    <t>Папка-конверт формата А4, размер не менее 33*23,5 см. Папка-конверт на кнопке предназначена для хранения и транспортировки рабочих бумаг и документов формата А4. Папка изготовлена из полупрозрачного глянцевого пластика с диагональной текстурой</t>
  </si>
  <si>
    <t xml:space="preserve">Пленка для ламинирования Глянцевая пленка для горячего пакетного ламинирования. Антистатичная обработка. Закругленные углы. Толщина пленки не менее 100 мкм. Формат А4 (216х303 мм). 
В упаковке не менее 100 шт.
</t>
  </si>
  <si>
    <t>Клей - карандаш   (20.52.10.190)</t>
  </si>
  <si>
    <t>Степлер        (28.99.11.123)</t>
  </si>
  <si>
    <t>Карандаш    (32.99.15.110)</t>
  </si>
  <si>
    <t>Папка скоросшиватель пластиковая    (22.29.21.000)</t>
  </si>
  <si>
    <t>Клейкие закладки     (17.23.11.150)</t>
  </si>
  <si>
    <t>Ежедневник      (17.23.13.191)</t>
  </si>
  <si>
    <t>Книга учета      (17.23.13.120)</t>
  </si>
  <si>
    <t>Ластик       (22.19.73.120)</t>
  </si>
  <si>
    <t>Папка- вкладыш       (22.29.25.000)</t>
  </si>
  <si>
    <t xml:space="preserve">Ручка шариковая      (32.99.12.110) </t>
  </si>
  <si>
    <t xml:space="preserve">Планинг недатированный          (17.23.13.191) </t>
  </si>
  <si>
    <t>Ножницы    (25.71.11.120)</t>
  </si>
  <si>
    <t>Папка на 60 вкладышей (22.29.25.000)</t>
  </si>
  <si>
    <t>Картон      (17.12.75.000)</t>
  </si>
  <si>
    <t>Батарейка     (27.20.11.000)</t>
  </si>
  <si>
    <t>Нить прошивная     (20.60.12.120)</t>
  </si>
  <si>
    <t>Клейкая лента (скотч)     (22.29.21.000)</t>
  </si>
  <si>
    <t>Скотч    (22.29.21.000)</t>
  </si>
  <si>
    <t>Папка с арочным механизмом      (17.23.13.193)</t>
  </si>
  <si>
    <t xml:space="preserve">
Папка с арочным механизмом     (17.23.13.193)
</t>
  </si>
  <si>
    <t>Маркер-текстовыделитель      (32.99.12.120)</t>
  </si>
  <si>
    <t>Ручка шариковая    (32.99.12.110)</t>
  </si>
  <si>
    <t>Маркер    (32.99.12.120)</t>
  </si>
  <si>
    <t xml:space="preserve">Точилка механическая  (22.29.25.000 ) </t>
  </si>
  <si>
    <t>Вертикальный накопитель  (22.29.25.000)</t>
  </si>
  <si>
    <t>Корректирующая лента      (17.23.11.150)</t>
  </si>
  <si>
    <t>Папка конверт на кнопке   (22.29.25.000)</t>
  </si>
  <si>
    <t>Папка-уголок   (22.29.25.000)</t>
  </si>
  <si>
    <t>Папка конверт на молнии  (22.29.25.000)</t>
  </si>
  <si>
    <t>Настольный календарь   (58.19.13.120)</t>
  </si>
  <si>
    <t>Календарь настенный    (58.19.13.120)</t>
  </si>
  <si>
    <t>Папка-скоросшиватель "ДЕЛО"   (17.23.13.130)</t>
  </si>
  <si>
    <t>Пленка для ламинирования    (22.21.30.120)</t>
  </si>
  <si>
    <t>Фотобумага  (20.59.11.130)</t>
  </si>
  <si>
    <t>Конверт Е4   (17.23.12.110)</t>
  </si>
  <si>
    <t>Карандаш автоматический   (32.99.12.130)</t>
  </si>
  <si>
    <t>Нож канцелярский   (25.71.11.110)</t>
  </si>
  <si>
    <t>Обложка для переплета  (17.23.13.193)</t>
  </si>
  <si>
    <t>Штамп самонаборный   (32.99.16.120)</t>
  </si>
  <si>
    <t>Датер      (32.99.16.120 )</t>
  </si>
  <si>
    <t>Блок липкий  (17.23.11.150)</t>
  </si>
  <si>
    <t>Корректирующая жидкость   (20.30.22.160)</t>
  </si>
  <si>
    <t>Куб-блок   (17.23.13.199 )</t>
  </si>
  <si>
    <t>Клей ПВА  (20.52.10.190)</t>
  </si>
  <si>
    <t xml:space="preserve">Калькулятор (28.23.12.110)  </t>
  </si>
  <si>
    <t>Бланк (17.23.13.143)</t>
  </si>
  <si>
    <t>Коврик на стол (22.29.25.000)</t>
  </si>
  <si>
    <t>IV. Обоснование начальной (максимальной) цены  контракта на поставку канцелярских товаров</t>
  </si>
  <si>
    <t>Наименование органа местного самоуправления или стркутурного подразделения</t>
  </si>
  <si>
    <t>Метод обоснования начальной (максимальной) цены: метод сопоставления рыночных цен (анализ рынка).</t>
  </si>
  <si>
    <t xml:space="preserve">Способ размещения заказа: электронный аукцион. </t>
  </si>
  <si>
    <t>Начальная (максимальная) цена контракта</t>
  </si>
  <si>
    <t>Гл. специалист</t>
  </si>
  <si>
    <t xml:space="preserve">                                                                                                                              Н.Б. Королева</t>
  </si>
  <si>
    <r>
      <t xml:space="preserve">Итого: Начальная (максимальная) цена контракта: </t>
    </r>
    <r>
      <rPr>
        <b/>
        <sz val="11"/>
        <color theme="1"/>
        <rFont val="Times New Roman"/>
        <family val="1"/>
        <charset val="204"/>
      </rPr>
      <t>135 384</t>
    </r>
    <r>
      <rPr>
        <sz val="11"/>
        <color theme="1"/>
        <rFont val="Times New Roman"/>
        <family val="1"/>
        <charset val="204"/>
      </rPr>
      <t xml:space="preserve"> (сто тридцать пять тысяч триста восемьдесят четыре) рубля </t>
    </r>
    <r>
      <rPr>
        <b/>
        <sz val="11"/>
        <color theme="1"/>
        <rFont val="Times New Roman"/>
        <family val="1"/>
        <charset val="204"/>
      </rPr>
      <t>53</t>
    </r>
    <r>
      <rPr>
        <sz val="11"/>
        <color theme="1"/>
        <rFont val="Times New Roman"/>
        <family val="1"/>
        <charset val="204"/>
      </rPr>
      <t xml:space="preserve"> копейки.</t>
    </r>
  </si>
  <si>
    <t>Дата составления расчета 24.04.2018 г</t>
  </si>
  <si>
    <t>Материал корпуса: пластик. Количество строк: не менее 4 строки. Размер: не менее 38х14. Комплектация: пинцет, касса символов, синяя сменная подушка. Используется для набора штампов с почтовыми, банковскими реквизитами и другой информацией.</t>
  </si>
  <si>
    <r>
      <t xml:space="preserve">Итого: Начальная (максимальная) цена контракта: </t>
    </r>
    <r>
      <rPr>
        <b/>
        <sz val="11"/>
        <color theme="1"/>
        <rFont val="Times New Roman"/>
        <family val="1"/>
        <charset val="204"/>
      </rPr>
      <t>131 096</t>
    </r>
    <r>
      <rPr>
        <sz val="11"/>
        <color theme="1"/>
        <rFont val="Times New Roman"/>
        <family val="1"/>
        <charset val="204"/>
      </rPr>
      <t xml:space="preserve"> (сто тридцать одна тысяча девяносто шесть) рублей </t>
    </r>
    <r>
      <rPr>
        <b/>
        <sz val="11"/>
        <color theme="1"/>
        <rFont val="Times New Roman"/>
        <family val="1"/>
        <charset val="204"/>
      </rPr>
      <t>76</t>
    </r>
    <r>
      <rPr>
        <sz val="11"/>
        <color theme="1"/>
        <rFont val="Times New Roman"/>
        <family val="1"/>
        <charset val="204"/>
      </rPr>
      <t xml:space="preserve"> копеек.</t>
    </r>
  </si>
  <si>
    <t xml:space="preserve">Маркер перманентный круглый Материал корпуса: пластик. Основа чернил: спиртовая. Форма наконечника: пулевидный. Ширина линии письма не более 1 мм. Чернила светостойкие, устойчивы к стиранию. Цвет чернил: черный. Предназначен для маркировки любых предметов. </t>
  </si>
  <si>
    <t>Бумага для фото односторонняя глянцевая. Формат: А4. Плотность: не менее 250 г/м2. Количество листов в наборе: не менее 50. Вид бумаги: глянцевая.  Фотобумага глянцевая для струйной печати.</t>
  </si>
  <si>
    <t xml:space="preserve">Планинг недатированный. Формат А5. Количество страниц - не менее 256. Цвет блока: белый. Плотность блока не менее 70 г/м². Твердая поролонированная обложка. Материал обложки: искусственная кожа. Евроспираль. Размеры не менее 145 х 205 мм. Цвет обложки: синий.  </t>
  </si>
  <si>
    <t>Бухгалтерский. Пластиковый корпус, не менее с 12-разрядным ЖК-дисплеем. Имеет набор вычислительных функций: основные математические операции, расчет процентов, извлечение квадратного корня, запоминание промежуточных результатов. Электропитание калькулятора отключается автоматически. Размеры не менее (ДхШхВ): 155x30x205 мм.</t>
  </si>
  <si>
    <t xml:space="preserve">Клей карандаш на основе ПВП. Предназначен для склеивания картона, бумаги, текстиля. Вес не менее 40 г. Не содержит цветовых пигментов (бесцветный). Изготовлен из нетоксичного вещества с увлажняющим глицерином. </t>
  </si>
  <si>
    <t>Формат А5, размеры не менее 145х205мм. Цвет внутреннего блока белый, плотность не менее 70г/м², перфорированные отрывные уголки. Материал обложки: искусственная кожа качества, поролонированная подложка, прострочка по периметру. Не менее 2 шелковых закладок (1 в цвет блока, 1 в цвет обложки). Блок справочной информации, карты, календарь на 3 года, алфавитная книга. Не менее 320 страниц.</t>
  </si>
  <si>
    <t>Шариковая ручка с резиновой манжетой для захвата пальцев. Модель в пластиковом корпусе, снабжена металлическим наконечником и колпачком с держателем для кармана или документов. Сменный стержень наполнен синими чернилами на масляной основе. Пишущий узел ручки оставляет линию толщиной 0,25 мм.</t>
  </si>
  <si>
    <t>Материал корпуса: пластика. Количество строк: не менее 4 строки. Размер: не менее 38 х14 мм. Комплектация: пинцет, касса символов, синяя сменная подушка. Используется для набора штампов с почтовыми, банковскими реквизитами и другой информацией.</t>
  </si>
  <si>
    <t xml:space="preserve">Количество листов не менее 100. Размер не менее 76х76 мм. Цвет: ассорти. Плотность бумаги не менее 80 г/м2. </t>
  </si>
  <si>
    <t>Количество листов не менее 100. Размер не менее 38х50 мм. Цвет: ассорти. Плотность бумаги не менее 80 г/м2. Форма прямоугольная.</t>
  </si>
  <si>
    <t>Дата корректировки расчета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</si>
</sst>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47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Fill="1" applyAlignment="1"/>
    <xf numFmtId="0" fontId="7" fillId="5" borderId="0" xfId="0" applyFont="1" applyFill="1" applyAlignment="1"/>
    <xf numFmtId="0" fontId="7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7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4" fontId="7" fillId="0" borderId="0" xfId="0" applyNumberFormat="1" applyFont="1"/>
    <xf numFmtId="0" fontId="4" fillId="5" borderId="4" xfId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/>
    </xf>
    <xf numFmtId="2" fontId="4" fillId="5" borderId="9" xfId="1" applyNumberFormat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4" fontId="5" fillId="5" borderId="7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/>
    </xf>
    <xf numFmtId="2" fontId="4" fillId="5" borderId="7" xfId="2" applyNumberFormat="1" applyFont="1" applyFill="1" applyBorder="1" applyAlignment="1">
      <alignment horizontal="center" vertical="center"/>
    </xf>
    <xf numFmtId="4" fontId="5" fillId="5" borderId="7" xfId="2" applyNumberFormat="1" applyFont="1" applyFill="1" applyBorder="1" applyAlignment="1">
      <alignment horizontal="center" vertical="center"/>
    </xf>
    <xf numFmtId="0" fontId="4" fillId="5" borderId="7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/>
    </xf>
    <xf numFmtId="2" fontId="4" fillId="5" borderId="7" xfId="3" applyNumberFormat="1" applyFont="1" applyFill="1" applyBorder="1" applyAlignment="1">
      <alignment horizontal="center" vertical="center"/>
    </xf>
    <xf numFmtId="4" fontId="5" fillId="5" borderId="7" xfId="3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2" fontId="4" fillId="5" borderId="7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/>
    <xf numFmtId="4" fontId="8" fillId="5" borderId="7" xfId="0" applyNumberFormat="1" applyFont="1" applyFill="1" applyBorder="1"/>
    <xf numFmtId="0" fontId="7" fillId="5" borderId="0" xfId="0" applyFont="1" applyFill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wrapText="1"/>
    </xf>
    <xf numFmtId="0" fontId="5" fillId="5" borderId="9" xfId="1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5" borderId="12" xfId="1" applyFont="1" applyFill="1" applyBorder="1" applyAlignment="1">
      <alignment horizontal="left" vertical="center" wrapText="1"/>
    </xf>
    <xf numFmtId="0" fontId="4" fillId="5" borderId="7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4" fillId="5" borderId="10" xfId="2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2" fontId="5" fillId="5" borderId="9" xfId="1" applyNumberFormat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4" fillId="5" borderId="7" xfId="0" applyFont="1" applyFill="1" applyBorder="1" applyAlignment="1"/>
    <xf numFmtId="0" fontId="4" fillId="5" borderId="1" xfId="0" applyFont="1" applyFill="1" applyBorder="1" applyAlignment="1"/>
    <xf numFmtId="0" fontId="4" fillId="5" borderId="5" xfId="0" applyFont="1" applyFill="1" applyBorder="1" applyAlignment="1"/>
    <xf numFmtId="0" fontId="5" fillId="5" borderId="15" xfId="0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0" fontId="15" fillId="5" borderId="7" xfId="0" applyFont="1" applyFill="1" applyBorder="1"/>
    <xf numFmtId="0" fontId="15" fillId="5" borderId="9" xfId="0" applyFont="1" applyFill="1" applyBorder="1" applyAlignment="1"/>
    <xf numFmtId="0" fontId="15" fillId="5" borderId="11" xfId="0" applyFont="1" applyFill="1" applyBorder="1" applyAlignment="1"/>
    <xf numFmtId="0" fontId="15" fillId="5" borderId="10" xfId="0" applyFont="1" applyFill="1" applyBorder="1" applyAlignment="1"/>
    <xf numFmtId="4" fontId="15" fillId="5" borderId="7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4" xfId="0" applyFont="1" applyFill="1" applyBorder="1" applyAlignment="1"/>
    <xf numFmtId="0" fontId="8" fillId="5" borderId="0" xfId="0" applyFont="1" applyFill="1" applyAlignment="1">
      <alignment horizontal="left"/>
    </xf>
    <xf numFmtId="0" fontId="8" fillId="5" borderId="0" xfId="0" applyFont="1" applyFill="1"/>
    <xf numFmtId="0" fontId="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6" fillId="5" borderId="0" xfId="0" applyFont="1" applyFill="1"/>
    <xf numFmtId="4" fontId="8" fillId="5" borderId="0" xfId="0" applyNumberFormat="1" applyFont="1" applyFill="1"/>
    <xf numFmtId="0" fontId="11" fillId="5" borderId="0" xfId="4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7" fillId="5" borderId="0" xfId="0" applyFont="1" applyFill="1" applyBorder="1" applyAlignment="1"/>
    <xf numFmtId="0" fontId="7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11" fillId="5" borderId="0" xfId="4" applyFont="1" applyFill="1" applyAlignment="1">
      <alignment horizontal="left" wrapText="1"/>
    </xf>
    <xf numFmtId="0" fontId="0" fillId="5" borderId="0" xfId="0" applyFill="1"/>
    <xf numFmtId="0" fontId="5" fillId="5" borderId="0" xfId="0" applyFont="1" applyFill="1" applyAlignment="1">
      <alignment horizontal="left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/>
    <xf numFmtId="0" fontId="13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center" wrapText="1"/>
    </xf>
    <xf numFmtId="0" fontId="13" fillId="5" borderId="0" xfId="0" applyFont="1" applyFill="1"/>
    <xf numFmtId="0" fontId="4" fillId="5" borderId="9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4" fillId="5" borderId="8" xfId="0" applyFont="1" applyFill="1" applyBorder="1" applyAlignment="1"/>
    <xf numFmtId="0" fontId="7" fillId="5" borderId="8" xfId="0" applyFont="1" applyFill="1" applyBorder="1" applyAlignment="1"/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5" fillId="5" borderId="1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distributed" wrapText="1"/>
    </xf>
    <xf numFmtId="0" fontId="4" fillId="5" borderId="12" xfId="0" applyFont="1" applyFill="1" applyBorder="1" applyAlignment="1">
      <alignment horizontal="left" vertical="distributed" wrapText="1"/>
    </xf>
    <xf numFmtId="0" fontId="4" fillId="5" borderId="12" xfId="2" applyFont="1" applyFill="1" applyBorder="1" applyAlignment="1">
      <alignment horizontal="left" wrapText="1"/>
    </xf>
    <xf numFmtId="0" fontId="4" fillId="5" borderId="9" xfId="2" applyFont="1" applyFill="1" applyBorder="1" applyAlignment="1">
      <alignment horizontal="center" wrapText="1"/>
    </xf>
    <xf numFmtId="0" fontId="5" fillId="5" borderId="10" xfId="2" applyFont="1" applyFill="1" applyBorder="1" applyAlignment="1">
      <alignment horizont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12" xfId="2" applyFont="1" applyFill="1" applyBorder="1" applyAlignment="1">
      <alignment horizontal="left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0" fontId="4" fillId="5" borderId="10" xfId="2" applyFont="1" applyFill="1" applyBorder="1" applyAlignment="1">
      <alignment horizontal="center" wrapText="1"/>
    </xf>
    <xf numFmtId="0" fontId="4" fillId="5" borderId="7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wrapText="1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bumaga.ru/" TargetMode="External"/><Relationship Id="rId1" Type="http://schemas.openxmlformats.org/officeDocument/2006/relationships/hyperlink" Target="http://restfores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lbumaga.ru/" TargetMode="External"/><Relationship Id="rId1" Type="http://schemas.openxmlformats.org/officeDocument/2006/relationships/hyperlink" Target="http://restfores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16"/>
  <sheetViews>
    <sheetView tabSelected="1" zoomScale="90" zoomScaleNormal="90" workbookViewId="0">
      <selection activeCell="E204" sqref="E204"/>
    </sheetView>
  </sheetViews>
  <sheetFormatPr defaultRowHeight="11.25" x14ac:dyDescent="0.2"/>
  <cols>
    <col min="1" max="1" width="4.28515625" style="107" customWidth="1"/>
    <col min="2" max="2" width="16.140625" style="122" customWidth="1"/>
    <col min="3" max="3" width="42.42578125" style="123" customWidth="1"/>
    <col min="4" max="4" width="16.5703125" style="124" customWidth="1"/>
    <col min="5" max="17" width="9.140625" style="107"/>
    <col min="18" max="18" width="11.28515625" style="125" bestFit="1" customWidth="1"/>
    <col min="19" max="19" width="9.140625" style="1"/>
    <col min="20" max="20" width="14" style="1" customWidth="1"/>
    <col min="21" max="16384" width="9.140625" style="1"/>
  </cols>
  <sheetData>
    <row r="1" spans="1:20" x14ac:dyDescent="0.2">
      <c r="A1" s="172" t="s">
        <v>182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5"/>
    </row>
    <row r="2" spans="1:2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5"/>
    </row>
    <row r="3" spans="1:20" x14ac:dyDescent="0.2">
      <c r="A3" s="174" t="s">
        <v>184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1:20" x14ac:dyDescent="0.2">
      <c r="A4" s="176" t="s">
        <v>185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6"/>
      <c r="T4" s="6"/>
    </row>
    <row r="5" spans="1:20" ht="15.75" customHeight="1" x14ac:dyDescent="0.2">
      <c r="A5" s="178" t="s">
        <v>0</v>
      </c>
      <c r="B5" s="179" t="s">
        <v>1</v>
      </c>
      <c r="C5" s="179" t="s">
        <v>2</v>
      </c>
      <c r="D5" s="178" t="s">
        <v>183</v>
      </c>
      <c r="E5" s="178" t="s">
        <v>3</v>
      </c>
      <c r="F5" s="180" t="s">
        <v>4</v>
      </c>
      <c r="G5" s="182" t="s">
        <v>5</v>
      </c>
      <c r="H5" s="183"/>
      <c r="I5" s="183"/>
      <c r="J5" s="183"/>
      <c r="K5" s="183"/>
      <c r="L5" s="183"/>
      <c r="M5" s="150"/>
      <c r="N5" s="150"/>
      <c r="O5" s="150"/>
      <c r="P5" s="150"/>
      <c r="Q5" s="153" t="s">
        <v>6</v>
      </c>
      <c r="R5" s="155" t="s">
        <v>7</v>
      </c>
      <c r="S5" s="3"/>
      <c r="T5" s="3"/>
    </row>
    <row r="6" spans="1:20" ht="38.25" customHeight="1" x14ac:dyDescent="0.2">
      <c r="A6" s="163"/>
      <c r="B6" s="171"/>
      <c r="C6" s="171"/>
      <c r="D6" s="163"/>
      <c r="E6" s="163"/>
      <c r="F6" s="181"/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1" t="s">
        <v>14</v>
      </c>
      <c r="N6" s="151" t="s">
        <v>15</v>
      </c>
      <c r="O6" s="151" t="s">
        <v>16</v>
      </c>
      <c r="P6" s="17" t="s">
        <v>17</v>
      </c>
      <c r="Q6" s="154"/>
      <c r="R6" s="156"/>
      <c r="S6" s="7"/>
      <c r="T6" s="7"/>
    </row>
    <row r="7" spans="1:20" x14ac:dyDescent="0.2">
      <c r="A7" s="126"/>
      <c r="B7" s="157"/>
      <c r="C7" s="158"/>
      <c r="D7" s="19"/>
      <c r="E7" s="19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3"/>
      <c r="R7" s="24"/>
      <c r="S7" s="3"/>
      <c r="T7" s="3"/>
    </row>
    <row r="8" spans="1:20" ht="91.5" customHeight="1" x14ac:dyDescent="0.2">
      <c r="A8" s="128">
        <v>1</v>
      </c>
      <c r="B8" s="145" t="s">
        <v>179</v>
      </c>
      <c r="C8" s="137" t="s">
        <v>196</v>
      </c>
      <c r="D8" s="151" t="s">
        <v>18</v>
      </c>
      <c r="E8" s="151" t="s">
        <v>19</v>
      </c>
      <c r="F8" s="28">
        <v>6</v>
      </c>
      <c r="G8" s="29">
        <v>474.73</v>
      </c>
      <c r="H8" s="29">
        <v>480.01</v>
      </c>
      <c r="I8" s="29">
        <v>485.28</v>
      </c>
      <c r="J8" s="29"/>
      <c r="K8" s="29"/>
      <c r="L8" s="29"/>
      <c r="M8" s="29"/>
      <c r="N8" s="29"/>
      <c r="O8" s="29"/>
      <c r="P8" s="29"/>
      <c r="Q8" s="29">
        <f>ROUND((G8+H8+I8)/3,2)</f>
        <v>480.01</v>
      </c>
      <c r="R8" s="30">
        <f>F8*Q8</f>
        <v>2880.06</v>
      </c>
      <c r="S8" s="2"/>
      <c r="T8" s="2"/>
    </row>
    <row r="9" spans="1:20" ht="15.75" customHeight="1" x14ac:dyDescent="0.2">
      <c r="A9" s="126"/>
      <c r="B9" s="157" t="s">
        <v>21</v>
      </c>
      <c r="C9" s="159"/>
      <c r="D9" s="19"/>
      <c r="E9" s="19" t="s">
        <v>19</v>
      </c>
      <c r="F9" s="20">
        <f>SUM(F8:F8)</f>
        <v>6</v>
      </c>
      <c r="G9" s="21"/>
      <c r="H9" s="22"/>
      <c r="I9" s="22"/>
      <c r="J9" s="22"/>
      <c r="K9" s="22"/>
      <c r="L9" s="22"/>
      <c r="M9" s="22"/>
      <c r="N9" s="22"/>
      <c r="O9" s="22"/>
      <c r="P9" s="22"/>
      <c r="Q9" s="23"/>
      <c r="R9" s="24">
        <f>SUM(R8:R8)</f>
        <v>2880.06</v>
      </c>
      <c r="S9" s="2"/>
      <c r="T9" s="2"/>
    </row>
    <row r="10" spans="1:20" ht="31.5" customHeight="1" x14ac:dyDescent="0.2">
      <c r="A10" s="160">
        <v>2</v>
      </c>
      <c r="B10" s="164" t="s">
        <v>135</v>
      </c>
      <c r="C10" s="168" t="s">
        <v>197</v>
      </c>
      <c r="D10" s="151" t="s">
        <v>18</v>
      </c>
      <c r="E10" s="151" t="s">
        <v>19</v>
      </c>
      <c r="F10" s="28">
        <v>80</v>
      </c>
      <c r="G10" s="29">
        <v>22.45</v>
      </c>
      <c r="H10" s="29">
        <v>22.7</v>
      </c>
      <c r="I10" s="29">
        <v>22.94</v>
      </c>
      <c r="J10" s="29"/>
      <c r="K10" s="29"/>
      <c r="L10" s="29"/>
      <c r="M10" s="29"/>
      <c r="N10" s="29"/>
      <c r="O10" s="29"/>
      <c r="P10" s="29"/>
      <c r="Q10" s="29">
        <f>ROUND((G10+H10+I10)/3,2)</f>
        <v>22.7</v>
      </c>
      <c r="R10" s="30">
        <f>F10*Q10</f>
        <v>1816</v>
      </c>
      <c r="S10" s="2"/>
      <c r="T10" s="2"/>
    </row>
    <row r="11" spans="1:20" x14ac:dyDescent="0.2">
      <c r="A11" s="161"/>
      <c r="B11" s="165"/>
      <c r="C11" s="169"/>
      <c r="D11" s="151" t="s">
        <v>26</v>
      </c>
      <c r="E11" s="151" t="s">
        <v>27</v>
      </c>
      <c r="F11" s="28">
        <v>8</v>
      </c>
      <c r="G11" s="29">
        <v>22.45</v>
      </c>
      <c r="H11" s="29">
        <v>22.7</v>
      </c>
      <c r="I11" s="29">
        <v>22.94</v>
      </c>
      <c r="J11" s="29"/>
      <c r="K11" s="29"/>
      <c r="L11" s="29"/>
      <c r="M11" s="29"/>
      <c r="N11" s="29"/>
      <c r="O11" s="29"/>
      <c r="P11" s="29"/>
      <c r="Q11" s="29">
        <f t="shared" ref="Q11:Q13" si="0">ROUND((G11+H11+I11)/3,2)</f>
        <v>22.7</v>
      </c>
      <c r="R11" s="30">
        <f>F11*Q11</f>
        <v>181.6</v>
      </c>
      <c r="S11" s="2"/>
      <c r="T11" s="2"/>
    </row>
    <row r="12" spans="1:20" x14ac:dyDescent="0.2">
      <c r="A12" s="162"/>
      <c r="B12" s="166"/>
      <c r="C12" s="170"/>
      <c r="D12" s="151" t="s">
        <v>28</v>
      </c>
      <c r="E12" s="151" t="s">
        <v>19</v>
      </c>
      <c r="F12" s="28">
        <v>50</v>
      </c>
      <c r="G12" s="29">
        <v>22.45</v>
      </c>
      <c r="H12" s="29">
        <v>22.7</v>
      </c>
      <c r="I12" s="29">
        <v>22.94</v>
      </c>
      <c r="J12" s="29"/>
      <c r="K12" s="29"/>
      <c r="L12" s="29"/>
      <c r="M12" s="29"/>
      <c r="N12" s="29"/>
      <c r="O12" s="29"/>
      <c r="P12" s="29"/>
      <c r="Q12" s="29">
        <f t="shared" si="0"/>
        <v>22.7</v>
      </c>
      <c r="R12" s="30">
        <f>F12*Q12</f>
        <v>1135</v>
      </c>
      <c r="S12" s="2"/>
      <c r="T12" s="2"/>
    </row>
    <row r="13" spans="1:20" ht="20.25" customHeight="1" x14ac:dyDescent="0.2">
      <c r="A13" s="163"/>
      <c r="B13" s="167"/>
      <c r="C13" s="171"/>
      <c r="D13" s="151" t="s">
        <v>20</v>
      </c>
      <c r="E13" s="151" t="s">
        <v>19</v>
      </c>
      <c r="F13" s="28">
        <v>7</v>
      </c>
      <c r="G13" s="29">
        <v>22.45</v>
      </c>
      <c r="H13" s="29">
        <v>22.7</v>
      </c>
      <c r="I13" s="29">
        <v>22.94</v>
      </c>
      <c r="J13" s="29"/>
      <c r="K13" s="29"/>
      <c r="L13" s="29"/>
      <c r="M13" s="29"/>
      <c r="N13" s="29"/>
      <c r="O13" s="29"/>
      <c r="P13" s="29"/>
      <c r="Q13" s="29">
        <f t="shared" si="0"/>
        <v>22.7</v>
      </c>
      <c r="R13" s="30">
        <f>F13*Q13</f>
        <v>158.9</v>
      </c>
      <c r="S13" s="2"/>
      <c r="T13" s="2"/>
    </row>
    <row r="14" spans="1:20" ht="15.75" customHeight="1" x14ac:dyDescent="0.2">
      <c r="A14" s="126"/>
      <c r="B14" s="157" t="s">
        <v>21</v>
      </c>
      <c r="C14" s="159"/>
      <c r="D14" s="19"/>
      <c r="E14" s="19" t="s">
        <v>19</v>
      </c>
      <c r="F14" s="20">
        <f>SUM(F10:F13)</f>
        <v>145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4">
        <f>SUM(R10:R13)</f>
        <v>3291.5</v>
      </c>
      <c r="S14" s="2"/>
      <c r="T14" s="2"/>
    </row>
    <row r="15" spans="1:20" ht="31.5" customHeight="1" x14ac:dyDescent="0.2">
      <c r="A15" s="160">
        <v>3</v>
      </c>
      <c r="B15" s="185" t="s">
        <v>136</v>
      </c>
      <c r="C15" s="186" t="s">
        <v>29</v>
      </c>
      <c r="D15" s="151" t="s">
        <v>18</v>
      </c>
      <c r="E15" s="151" t="s">
        <v>19</v>
      </c>
      <c r="F15" s="28">
        <v>30</v>
      </c>
      <c r="G15" s="29">
        <v>94.16</v>
      </c>
      <c r="H15" s="29">
        <v>95.2</v>
      </c>
      <c r="I15" s="29">
        <v>96.25</v>
      </c>
      <c r="J15" s="29"/>
      <c r="K15" s="29"/>
      <c r="L15" s="29"/>
      <c r="M15" s="29"/>
      <c r="N15" s="29"/>
      <c r="O15" s="29"/>
      <c r="P15" s="29"/>
      <c r="Q15" s="29">
        <f>ROUND((G15+H15+I15)/3,2)</f>
        <v>95.2</v>
      </c>
      <c r="R15" s="30">
        <f>F15*Q15</f>
        <v>2856</v>
      </c>
      <c r="S15" s="2"/>
      <c r="T15" s="2"/>
    </row>
    <row r="16" spans="1:20" ht="74.25" customHeight="1" x14ac:dyDescent="0.2">
      <c r="A16" s="184"/>
      <c r="B16" s="185"/>
      <c r="C16" s="186"/>
      <c r="D16" s="129" t="s">
        <v>20</v>
      </c>
      <c r="E16" s="129" t="s">
        <v>19</v>
      </c>
      <c r="F16" s="32">
        <v>3</v>
      </c>
      <c r="G16" s="29">
        <v>94.16</v>
      </c>
      <c r="H16" s="29">
        <v>95.2</v>
      </c>
      <c r="I16" s="29">
        <v>96.25</v>
      </c>
      <c r="J16" s="29"/>
      <c r="K16" s="29"/>
      <c r="L16" s="29"/>
      <c r="M16" s="29"/>
      <c r="N16" s="29"/>
      <c r="O16" s="29"/>
      <c r="P16" s="29"/>
      <c r="Q16" s="33">
        <f>ROUND((G16+H16+I16)/3,2)</f>
        <v>95.2</v>
      </c>
      <c r="R16" s="34">
        <f>F16*Q16</f>
        <v>285.60000000000002</v>
      </c>
      <c r="S16" s="2"/>
      <c r="T16" s="2"/>
    </row>
    <row r="17" spans="1:20" ht="15.75" customHeight="1" x14ac:dyDescent="0.2">
      <c r="A17" s="126"/>
      <c r="B17" s="157" t="s">
        <v>21</v>
      </c>
      <c r="C17" s="159"/>
      <c r="D17" s="19"/>
      <c r="E17" s="19" t="s">
        <v>19</v>
      </c>
      <c r="F17" s="20">
        <f>SUM(F15:F16)</f>
        <v>33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4">
        <f>SUM(R15+R16)</f>
        <v>3141.6</v>
      </c>
      <c r="S17" s="2"/>
      <c r="T17" s="2"/>
    </row>
    <row r="18" spans="1:20" ht="31.5" customHeight="1" x14ac:dyDescent="0.2">
      <c r="A18" s="160">
        <v>4</v>
      </c>
      <c r="B18" s="164" t="s">
        <v>137</v>
      </c>
      <c r="C18" s="168" t="s">
        <v>32</v>
      </c>
      <c r="D18" s="151" t="s">
        <v>18</v>
      </c>
      <c r="E18" s="151" t="s">
        <v>19</v>
      </c>
      <c r="F18" s="28">
        <v>250</v>
      </c>
      <c r="G18" s="29">
        <v>2.99</v>
      </c>
      <c r="H18" s="29">
        <v>3.02</v>
      </c>
      <c r="I18" s="29">
        <v>3.05</v>
      </c>
      <c r="J18" s="29"/>
      <c r="K18" s="29"/>
      <c r="L18" s="29"/>
      <c r="M18" s="29"/>
      <c r="N18" s="29"/>
      <c r="O18" s="29"/>
      <c r="P18" s="29"/>
      <c r="Q18" s="29">
        <f>ROUND((G18+H18+I18)/3,2)</f>
        <v>3.02</v>
      </c>
      <c r="R18" s="30">
        <f>F18*Q18</f>
        <v>755</v>
      </c>
      <c r="S18" s="2"/>
      <c r="T18" s="2"/>
    </row>
    <row r="19" spans="1:20" x14ac:dyDescent="0.2">
      <c r="A19" s="162"/>
      <c r="B19" s="166"/>
      <c r="C19" s="170"/>
      <c r="D19" s="129" t="s">
        <v>28</v>
      </c>
      <c r="E19" s="129" t="s">
        <v>19</v>
      </c>
      <c r="F19" s="32">
        <v>10</v>
      </c>
      <c r="G19" s="29">
        <v>2.99</v>
      </c>
      <c r="H19" s="29">
        <v>3.02</v>
      </c>
      <c r="I19" s="29">
        <v>3.05</v>
      </c>
      <c r="J19" s="29"/>
      <c r="K19" s="29"/>
      <c r="L19" s="29"/>
      <c r="M19" s="29"/>
      <c r="N19" s="29"/>
      <c r="O19" s="29"/>
      <c r="P19" s="29"/>
      <c r="Q19" s="33">
        <f>ROUND((G19+H19+I19)/3,2)</f>
        <v>3.02</v>
      </c>
      <c r="R19" s="34">
        <f>F19*Q19</f>
        <v>30.2</v>
      </c>
      <c r="S19" s="2"/>
      <c r="T19" s="2"/>
    </row>
    <row r="20" spans="1:20" x14ac:dyDescent="0.2">
      <c r="A20" s="162"/>
      <c r="B20" s="166"/>
      <c r="C20" s="170"/>
      <c r="D20" s="35" t="s">
        <v>26</v>
      </c>
      <c r="E20" s="35" t="s">
        <v>19</v>
      </c>
      <c r="F20" s="36">
        <v>8</v>
      </c>
      <c r="G20" s="29">
        <v>2.99</v>
      </c>
      <c r="H20" s="29">
        <v>3.02</v>
      </c>
      <c r="I20" s="29">
        <v>3.05</v>
      </c>
      <c r="J20" s="29"/>
      <c r="K20" s="29"/>
      <c r="L20" s="29"/>
      <c r="M20" s="29"/>
      <c r="N20" s="29"/>
      <c r="O20" s="29"/>
      <c r="P20" s="29"/>
      <c r="Q20" s="37">
        <f>ROUND((G20+H20+I20)/3,2)</f>
        <v>3.02</v>
      </c>
      <c r="R20" s="38">
        <f>F20*Q20</f>
        <v>24.16</v>
      </c>
      <c r="S20" s="2"/>
      <c r="T20" s="2"/>
    </row>
    <row r="21" spans="1:20" x14ac:dyDescent="0.2">
      <c r="A21" s="163"/>
      <c r="B21" s="167"/>
      <c r="C21" s="171"/>
      <c r="D21" s="151" t="s">
        <v>20</v>
      </c>
      <c r="E21" s="151" t="s">
        <v>19</v>
      </c>
      <c r="F21" s="28">
        <v>20</v>
      </c>
      <c r="G21" s="29">
        <v>2.99</v>
      </c>
      <c r="H21" s="29">
        <v>3.02</v>
      </c>
      <c r="I21" s="29">
        <v>3.05</v>
      </c>
      <c r="J21" s="29"/>
      <c r="K21" s="29"/>
      <c r="L21" s="29"/>
      <c r="M21" s="29"/>
      <c r="N21" s="29"/>
      <c r="O21" s="29"/>
      <c r="P21" s="29"/>
      <c r="Q21" s="29">
        <f>ROUND((G21+H21+I21)/3,2)</f>
        <v>3.02</v>
      </c>
      <c r="R21" s="30">
        <f>F21*Q21</f>
        <v>60.4</v>
      </c>
      <c r="S21" s="2"/>
      <c r="T21" s="2"/>
    </row>
    <row r="22" spans="1:20" ht="15.75" customHeight="1" x14ac:dyDescent="0.2">
      <c r="A22" s="126"/>
      <c r="B22" s="157" t="s">
        <v>21</v>
      </c>
      <c r="C22" s="159"/>
      <c r="D22" s="19"/>
      <c r="E22" s="19" t="s">
        <v>19</v>
      </c>
      <c r="F22" s="20">
        <f>SUM(F18:F21)</f>
        <v>288</v>
      </c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9"/>
      <c r="R22" s="24">
        <f>SUM(R18:R21)</f>
        <v>869.76</v>
      </c>
      <c r="S22" s="2"/>
      <c r="T22" s="2"/>
    </row>
    <row r="23" spans="1:20" ht="59.25" customHeight="1" x14ac:dyDescent="0.2">
      <c r="A23" s="17">
        <v>5</v>
      </c>
      <c r="B23" s="143" t="s">
        <v>159</v>
      </c>
      <c r="C23" s="147" t="s">
        <v>129</v>
      </c>
      <c r="D23" s="151" t="s">
        <v>18</v>
      </c>
      <c r="E23" s="151" t="s">
        <v>19</v>
      </c>
      <c r="F23" s="28">
        <v>10</v>
      </c>
      <c r="G23" s="29">
        <v>163.55000000000001</v>
      </c>
      <c r="H23" s="29">
        <v>165.37</v>
      </c>
      <c r="I23" s="29">
        <v>167.18</v>
      </c>
      <c r="J23" s="29"/>
      <c r="K23" s="29"/>
      <c r="L23" s="29"/>
      <c r="M23" s="29"/>
      <c r="N23" s="29"/>
      <c r="O23" s="29"/>
      <c r="P23" s="29"/>
      <c r="Q23" s="29">
        <f t="shared" ref="Q23:Q31" si="1">ROUND((G23+H23+I23)/3,2)</f>
        <v>165.37</v>
      </c>
      <c r="R23" s="30">
        <f>F23*Q23</f>
        <v>1653.7</v>
      </c>
      <c r="S23" s="2"/>
      <c r="T23" s="2"/>
    </row>
    <row r="24" spans="1:20" ht="15.75" customHeight="1" x14ac:dyDescent="0.2">
      <c r="A24" s="126"/>
      <c r="B24" s="157" t="s">
        <v>21</v>
      </c>
      <c r="C24" s="159"/>
      <c r="D24" s="19"/>
      <c r="E24" s="19" t="s">
        <v>19</v>
      </c>
      <c r="F24" s="20">
        <f>SUM(F23)</f>
        <v>10</v>
      </c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9"/>
      <c r="R24" s="24">
        <f>SUM(R23)</f>
        <v>1653.7</v>
      </c>
      <c r="S24" s="2"/>
      <c r="T24" s="2"/>
    </row>
    <row r="25" spans="1:20" ht="31.5" customHeight="1" x14ac:dyDescent="0.2">
      <c r="A25" s="160">
        <v>6</v>
      </c>
      <c r="B25" s="164" t="s">
        <v>160</v>
      </c>
      <c r="C25" s="168" t="s">
        <v>33</v>
      </c>
      <c r="D25" s="151" t="s">
        <v>18</v>
      </c>
      <c r="E25" s="151" t="s">
        <v>19</v>
      </c>
      <c r="F25" s="28">
        <v>20</v>
      </c>
      <c r="G25" s="29">
        <v>26.35</v>
      </c>
      <c r="H25" s="29">
        <v>26.64</v>
      </c>
      <c r="I25" s="29">
        <v>26.94</v>
      </c>
      <c r="J25" s="29"/>
      <c r="K25" s="29"/>
      <c r="L25" s="29"/>
      <c r="M25" s="29"/>
      <c r="N25" s="29"/>
      <c r="O25" s="29"/>
      <c r="P25" s="29"/>
      <c r="Q25" s="29">
        <f t="shared" si="1"/>
        <v>26.64</v>
      </c>
      <c r="R25" s="30">
        <f>F25*Q25</f>
        <v>532.79999999999995</v>
      </c>
      <c r="S25" s="2"/>
      <c r="T25" s="2"/>
    </row>
    <row r="26" spans="1:20" ht="15.75" customHeight="1" x14ac:dyDescent="0.2">
      <c r="A26" s="162"/>
      <c r="B26" s="166"/>
      <c r="C26" s="170"/>
      <c r="D26" s="151" t="s">
        <v>20</v>
      </c>
      <c r="E26" s="151" t="s">
        <v>19</v>
      </c>
      <c r="F26" s="28">
        <v>3</v>
      </c>
      <c r="G26" s="29">
        <v>26.35</v>
      </c>
      <c r="H26" s="29">
        <v>26.64</v>
      </c>
      <c r="I26" s="29">
        <v>26.94</v>
      </c>
      <c r="J26" s="29"/>
      <c r="K26" s="29"/>
      <c r="L26" s="29"/>
      <c r="M26" s="29"/>
      <c r="N26" s="29"/>
      <c r="O26" s="29"/>
      <c r="P26" s="29"/>
      <c r="Q26" s="29">
        <f t="shared" si="1"/>
        <v>26.64</v>
      </c>
      <c r="R26" s="30">
        <f>F26*Q26</f>
        <v>79.92</v>
      </c>
      <c r="S26" s="2"/>
      <c r="T26" s="2"/>
    </row>
    <row r="27" spans="1:20" ht="11.25" customHeight="1" x14ac:dyDescent="0.2">
      <c r="A27" s="162"/>
      <c r="B27" s="166"/>
      <c r="C27" s="170"/>
      <c r="D27" s="151" t="s">
        <v>20</v>
      </c>
      <c r="E27" s="151" t="s">
        <v>19</v>
      </c>
      <c r="F27" s="28">
        <v>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>
        <f t="shared" si="1"/>
        <v>0</v>
      </c>
      <c r="R27" s="30">
        <f>F27*Q27</f>
        <v>0</v>
      </c>
      <c r="S27" s="2"/>
      <c r="T27" s="2"/>
    </row>
    <row r="28" spans="1:20" ht="11.25" customHeight="1" x14ac:dyDescent="0.2">
      <c r="A28" s="163"/>
      <c r="B28" s="167"/>
      <c r="C28" s="171"/>
      <c r="D28" s="151" t="s">
        <v>28</v>
      </c>
      <c r="E28" s="151" t="s">
        <v>19</v>
      </c>
      <c r="F28" s="28">
        <v>0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>
        <f t="shared" si="1"/>
        <v>0</v>
      </c>
      <c r="R28" s="30">
        <f>F28*Q28</f>
        <v>0</v>
      </c>
      <c r="S28" s="2"/>
      <c r="T28" s="2"/>
    </row>
    <row r="29" spans="1:20" ht="15" customHeight="1" x14ac:dyDescent="0.2">
      <c r="A29" s="126"/>
      <c r="B29" s="157" t="s">
        <v>21</v>
      </c>
      <c r="C29" s="159"/>
      <c r="D29" s="19"/>
      <c r="E29" s="19" t="s">
        <v>19</v>
      </c>
      <c r="F29" s="20">
        <f>SUM(F25:F26)</f>
        <v>23</v>
      </c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9"/>
      <c r="R29" s="24">
        <f>SUM(R25:R28)</f>
        <v>612.71999999999991</v>
      </c>
      <c r="S29" s="2"/>
      <c r="T29" s="2"/>
    </row>
    <row r="30" spans="1:20" ht="31.5" customHeight="1" x14ac:dyDescent="0.2">
      <c r="A30" s="178">
        <v>7</v>
      </c>
      <c r="B30" s="188" t="s">
        <v>166</v>
      </c>
      <c r="C30" s="189" t="s">
        <v>34</v>
      </c>
      <c r="D30" s="19" t="s">
        <v>18</v>
      </c>
      <c r="E30" s="19" t="s">
        <v>19</v>
      </c>
      <c r="F30" s="20">
        <v>400</v>
      </c>
      <c r="G30" s="41">
        <v>9.34</v>
      </c>
      <c r="H30" s="20">
        <v>9.5500000000000007</v>
      </c>
      <c r="I30" s="20">
        <v>9.4499999999999993</v>
      </c>
      <c r="J30" s="20"/>
      <c r="K30" s="20"/>
      <c r="L30" s="20"/>
      <c r="M30" s="20"/>
      <c r="N30" s="20"/>
      <c r="O30" s="20"/>
      <c r="P30" s="20"/>
      <c r="Q30" s="29">
        <f t="shared" si="1"/>
        <v>9.4499999999999993</v>
      </c>
      <c r="R30" s="24">
        <f>F30*Q30</f>
        <v>3779.9999999999995</v>
      </c>
      <c r="S30" s="2"/>
      <c r="T30" s="2"/>
    </row>
    <row r="31" spans="1:20" ht="38.25" customHeight="1" x14ac:dyDescent="0.2">
      <c r="A31" s="187"/>
      <c r="B31" s="188"/>
      <c r="C31" s="190"/>
      <c r="D31" s="19" t="s">
        <v>20</v>
      </c>
      <c r="E31" s="19" t="s">
        <v>19</v>
      </c>
      <c r="F31" s="20">
        <v>70</v>
      </c>
      <c r="G31" s="41">
        <v>9.34</v>
      </c>
      <c r="H31" s="20">
        <v>9.5500000000000007</v>
      </c>
      <c r="I31" s="20">
        <v>9.4499999999999993</v>
      </c>
      <c r="J31" s="20"/>
      <c r="K31" s="20"/>
      <c r="L31" s="20"/>
      <c r="M31" s="20"/>
      <c r="N31" s="20"/>
      <c r="O31" s="20"/>
      <c r="P31" s="20"/>
      <c r="Q31" s="29">
        <f t="shared" si="1"/>
        <v>9.4499999999999993</v>
      </c>
      <c r="R31" s="24">
        <f>F31*Q31</f>
        <v>661.5</v>
      </c>
      <c r="S31" s="2"/>
      <c r="T31" s="2"/>
    </row>
    <row r="32" spans="1:20" x14ac:dyDescent="0.2">
      <c r="A32" s="149"/>
      <c r="B32" s="43"/>
      <c r="C32" s="148"/>
      <c r="D32" s="19"/>
      <c r="E32" s="19" t="s">
        <v>19</v>
      </c>
      <c r="F32" s="20">
        <f>F30+F31</f>
        <v>470</v>
      </c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>
        <f>R30+R31</f>
        <v>4441.5</v>
      </c>
      <c r="S32" s="2"/>
      <c r="T32" s="2"/>
    </row>
    <row r="33" spans="1:20" ht="31.5" customHeight="1" x14ac:dyDescent="0.2">
      <c r="A33" s="178">
        <v>8</v>
      </c>
      <c r="B33" s="192" t="s">
        <v>138</v>
      </c>
      <c r="C33" s="168" t="s">
        <v>35</v>
      </c>
      <c r="D33" s="151" t="s">
        <v>18</v>
      </c>
      <c r="E33" s="151" t="s">
        <v>19</v>
      </c>
      <c r="F33" s="28">
        <v>100</v>
      </c>
      <c r="G33" s="29">
        <v>8.24</v>
      </c>
      <c r="H33" s="29">
        <v>8.34</v>
      </c>
      <c r="I33" s="29">
        <v>8.43</v>
      </c>
      <c r="J33" s="29"/>
      <c r="K33" s="29"/>
      <c r="L33" s="29"/>
      <c r="M33" s="29"/>
      <c r="N33" s="29"/>
      <c r="O33" s="29"/>
      <c r="P33" s="29"/>
      <c r="Q33" s="29">
        <f>ROUND((G33+H33+I33)/3,2)</f>
        <v>8.34</v>
      </c>
      <c r="R33" s="30">
        <f>F33*Q33</f>
        <v>834</v>
      </c>
      <c r="S33" s="2"/>
      <c r="T33" s="2"/>
    </row>
    <row r="34" spans="1:20" ht="29.25" customHeight="1" x14ac:dyDescent="0.2">
      <c r="A34" s="191"/>
      <c r="B34" s="193"/>
      <c r="C34" s="169"/>
      <c r="D34" s="151" t="s">
        <v>20</v>
      </c>
      <c r="E34" s="151" t="s">
        <v>19</v>
      </c>
      <c r="F34" s="28">
        <v>10</v>
      </c>
      <c r="G34" s="29">
        <v>8.24</v>
      </c>
      <c r="H34" s="29">
        <v>8.34</v>
      </c>
      <c r="I34" s="29">
        <v>8.43</v>
      </c>
      <c r="J34" s="29"/>
      <c r="K34" s="29"/>
      <c r="L34" s="29"/>
      <c r="M34" s="29"/>
      <c r="N34" s="29"/>
      <c r="O34" s="29"/>
      <c r="P34" s="29"/>
      <c r="Q34" s="29">
        <f>ROUND((G34+H34+I34)/3,2)</f>
        <v>8.34</v>
      </c>
      <c r="R34" s="30">
        <f>F34*Q34</f>
        <v>83.4</v>
      </c>
      <c r="S34" s="2"/>
      <c r="T34" s="2"/>
    </row>
    <row r="35" spans="1:20" ht="15.75" customHeight="1" x14ac:dyDescent="0.2">
      <c r="A35" s="126"/>
      <c r="B35" s="157" t="s">
        <v>21</v>
      </c>
      <c r="C35" s="159"/>
      <c r="D35" s="19"/>
      <c r="E35" s="19" t="s">
        <v>19</v>
      </c>
      <c r="F35" s="20">
        <f>SUM(F33:F34)</f>
        <v>110</v>
      </c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>
        <f>SUM(R33:R34)</f>
        <v>917.4</v>
      </c>
      <c r="S35" s="2"/>
      <c r="T35" s="2"/>
    </row>
    <row r="36" spans="1:20" ht="56.25" x14ac:dyDescent="0.2">
      <c r="A36" s="17">
        <v>9</v>
      </c>
      <c r="B36" s="143" t="s">
        <v>163</v>
      </c>
      <c r="C36" s="147" t="s">
        <v>36</v>
      </c>
      <c r="D36" s="151" t="s">
        <v>20</v>
      </c>
      <c r="E36" s="151" t="s">
        <v>19</v>
      </c>
      <c r="F36" s="28">
        <v>6</v>
      </c>
      <c r="G36" s="29">
        <v>19.37</v>
      </c>
      <c r="H36" s="29">
        <v>19.579999999999998</v>
      </c>
      <c r="I36" s="29">
        <v>19.8</v>
      </c>
      <c r="J36" s="29"/>
      <c r="K36" s="29"/>
      <c r="L36" s="29"/>
      <c r="M36" s="29"/>
      <c r="N36" s="29"/>
      <c r="O36" s="29"/>
      <c r="P36" s="29"/>
      <c r="Q36" s="29">
        <f>ROUND((G36+H36+I36)/3,2)</f>
        <v>19.579999999999998</v>
      </c>
      <c r="R36" s="30">
        <f>F36*Q36</f>
        <v>117.47999999999999</v>
      </c>
      <c r="S36" s="2"/>
      <c r="T36" s="2"/>
    </row>
    <row r="37" spans="1:20" ht="15.75" customHeight="1" x14ac:dyDescent="0.2">
      <c r="A37" s="126"/>
      <c r="B37" s="157" t="s">
        <v>21</v>
      </c>
      <c r="C37" s="159"/>
      <c r="D37" s="19"/>
      <c r="E37" s="19" t="s">
        <v>19</v>
      </c>
      <c r="F37" s="20">
        <f>SUM(F36)</f>
        <v>6</v>
      </c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4">
        <f>SUM(R36)</f>
        <v>117.47999999999999</v>
      </c>
      <c r="S37" s="2"/>
      <c r="T37" s="2"/>
    </row>
    <row r="38" spans="1:20" ht="31.5" customHeight="1" x14ac:dyDescent="0.2">
      <c r="A38" s="160">
        <v>10</v>
      </c>
      <c r="B38" s="164" t="s">
        <v>139</v>
      </c>
      <c r="C38" s="168" t="s">
        <v>37</v>
      </c>
      <c r="D38" s="151" t="s">
        <v>18</v>
      </c>
      <c r="E38" s="151" t="s">
        <v>22</v>
      </c>
      <c r="F38" s="28">
        <v>125</v>
      </c>
      <c r="G38" s="29">
        <v>14.27</v>
      </c>
      <c r="H38" s="29">
        <v>14.43</v>
      </c>
      <c r="I38" s="29">
        <v>14.59</v>
      </c>
      <c r="J38" s="29"/>
      <c r="K38" s="29"/>
      <c r="L38" s="29"/>
      <c r="M38" s="29"/>
      <c r="N38" s="29"/>
      <c r="O38" s="29"/>
      <c r="P38" s="29"/>
      <c r="Q38" s="29">
        <f>ROUND((G38+H38+I38)/3,2)</f>
        <v>14.43</v>
      </c>
      <c r="R38" s="30">
        <f>F38*Q38</f>
        <v>1803.75</v>
      </c>
      <c r="S38" s="2"/>
      <c r="T38" s="2"/>
    </row>
    <row r="39" spans="1:20" x14ac:dyDescent="0.2">
      <c r="A39" s="162"/>
      <c r="B39" s="166"/>
      <c r="C39" s="170"/>
      <c r="D39" s="151" t="s">
        <v>26</v>
      </c>
      <c r="E39" s="151" t="s">
        <v>22</v>
      </c>
      <c r="F39" s="28">
        <v>8</v>
      </c>
      <c r="G39" s="29">
        <v>14.27</v>
      </c>
      <c r="H39" s="29">
        <v>14.43</v>
      </c>
      <c r="I39" s="29">
        <v>14.59</v>
      </c>
      <c r="J39" s="29"/>
      <c r="K39" s="29"/>
      <c r="L39" s="29"/>
      <c r="M39" s="29"/>
      <c r="N39" s="29"/>
      <c r="O39" s="29"/>
      <c r="P39" s="29"/>
      <c r="Q39" s="29">
        <f>ROUND((G39+H39+I39)/3,2)</f>
        <v>14.43</v>
      </c>
      <c r="R39" s="30">
        <f>F39*Q39</f>
        <v>115.44</v>
      </c>
      <c r="S39" s="2"/>
      <c r="T39" s="2"/>
    </row>
    <row r="40" spans="1:20" x14ac:dyDescent="0.2">
      <c r="A40" s="163"/>
      <c r="B40" s="167"/>
      <c r="C40" s="171"/>
      <c r="D40" s="151" t="s">
        <v>20</v>
      </c>
      <c r="E40" s="151" t="s">
        <v>22</v>
      </c>
      <c r="F40" s="28">
        <v>6</v>
      </c>
      <c r="G40" s="29">
        <v>14.27</v>
      </c>
      <c r="H40" s="29">
        <v>14.43</v>
      </c>
      <c r="I40" s="29">
        <v>14.59</v>
      </c>
      <c r="J40" s="29"/>
      <c r="K40" s="29"/>
      <c r="L40" s="29"/>
      <c r="M40" s="29"/>
      <c r="N40" s="29"/>
      <c r="O40" s="29"/>
      <c r="P40" s="29"/>
      <c r="Q40" s="29">
        <f>ROUND((G40+H40+I40)/3,2)</f>
        <v>14.43</v>
      </c>
      <c r="R40" s="30">
        <f>F40*Q40</f>
        <v>86.58</v>
      </c>
      <c r="S40" s="2"/>
      <c r="T40" s="2"/>
    </row>
    <row r="41" spans="1:20" ht="15.75" customHeight="1" x14ac:dyDescent="0.2">
      <c r="A41" s="126"/>
      <c r="B41" s="157" t="s">
        <v>21</v>
      </c>
      <c r="C41" s="158"/>
      <c r="D41" s="19"/>
      <c r="E41" s="19" t="s">
        <v>22</v>
      </c>
      <c r="F41" s="20">
        <f>SUM(F38:F40)</f>
        <v>139</v>
      </c>
      <c r="G41" s="21"/>
      <c r="H41" s="22"/>
      <c r="I41" s="22"/>
      <c r="J41" s="22" t="s">
        <v>38</v>
      </c>
      <c r="K41" s="22"/>
      <c r="L41" s="22"/>
      <c r="M41" s="22"/>
      <c r="N41" s="22"/>
      <c r="O41" s="22"/>
      <c r="P41" s="22"/>
      <c r="Q41" s="23"/>
      <c r="R41" s="24">
        <f>SUM(R38:R40)</f>
        <v>2005.77</v>
      </c>
      <c r="S41" s="2"/>
      <c r="T41" s="2"/>
    </row>
    <row r="42" spans="1:20" ht="31.5" customHeight="1" x14ac:dyDescent="0.2">
      <c r="A42" s="160">
        <v>11</v>
      </c>
      <c r="B42" s="164" t="s">
        <v>140</v>
      </c>
      <c r="C42" s="168" t="s">
        <v>198</v>
      </c>
      <c r="D42" s="151" t="s">
        <v>18</v>
      </c>
      <c r="E42" s="151" t="s">
        <v>27</v>
      </c>
      <c r="F42" s="28">
        <v>30</v>
      </c>
      <c r="G42" s="29">
        <v>116.5</v>
      </c>
      <c r="H42" s="29">
        <v>117.79</v>
      </c>
      <c r="I42" s="29">
        <v>119.08</v>
      </c>
      <c r="J42" s="29"/>
      <c r="K42" s="29"/>
      <c r="L42" s="29"/>
      <c r="M42" s="29"/>
      <c r="N42" s="29"/>
      <c r="O42" s="29"/>
      <c r="P42" s="29"/>
      <c r="Q42" s="29">
        <f>ROUND((G42+H42+I42)/3,2)</f>
        <v>117.79</v>
      </c>
      <c r="R42" s="30">
        <f>F42*Q42</f>
        <v>3533.7000000000003</v>
      </c>
      <c r="S42" s="2"/>
      <c r="T42" s="2"/>
    </row>
    <row r="43" spans="1:20" x14ac:dyDescent="0.2">
      <c r="A43" s="161"/>
      <c r="B43" s="165"/>
      <c r="C43" s="169"/>
      <c r="D43" s="35" t="s">
        <v>26</v>
      </c>
      <c r="E43" s="35" t="s">
        <v>27</v>
      </c>
      <c r="F43" s="36">
        <v>8</v>
      </c>
      <c r="G43" s="29">
        <v>116.5</v>
      </c>
      <c r="H43" s="29">
        <v>117.79</v>
      </c>
      <c r="I43" s="29">
        <v>119.08</v>
      </c>
      <c r="J43" s="29"/>
      <c r="K43" s="29"/>
      <c r="L43" s="29"/>
      <c r="M43" s="29"/>
      <c r="N43" s="29"/>
      <c r="O43" s="29"/>
      <c r="P43" s="29"/>
      <c r="Q43" s="37">
        <f>ROUND((G43+H43+I43)/3,2)</f>
        <v>117.79</v>
      </c>
      <c r="R43" s="38">
        <f>F43*Q43</f>
        <v>942.32</v>
      </c>
      <c r="S43" s="2"/>
      <c r="T43" s="2"/>
    </row>
    <row r="44" spans="1:20" ht="36" customHeight="1" x14ac:dyDescent="0.2">
      <c r="A44" s="161"/>
      <c r="B44" s="165"/>
      <c r="C44" s="169"/>
      <c r="D44" s="151" t="s">
        <v>20</v>
      </c>
      <c r="E44" s="151" t="s">
        <v>27</v>
      </c>
      <c r="F44" s="28">
        <v>3</v>
      </c>
      <c r="G44" s="29">
        <v>116.5</v>
      </c>
      <c r="H44" s="29">
        <v>117.79</v>
      </c>
      <c r="I44" s="29">
        <v>119.08</v>
      </c>
      <c r="J44" s="29"/>
      <c r="K44" s="29"/>
      <c r="L44" s="29"/>
      <c r="M44" s="29"/>
      <c r="N44" s="29"/>
      <c r="O44" s="29"/>
      <c r="P44" s="29"/>
      <c r="Q44" s="29">
        <f>ROUND((G44+H44+I44)/3,2)</f>
        <v>117.79</v>
      </c>
      <c r="R44" s="30">
        <f>F44*Q44</f>
        <v>353.37</v>
      </c>
      <c r="S44" s="2"/>
      <c r="T44" s="2"/>
    </row>
    <row r="45" spans="1:20" ht="15.75" customHeight="1" x14ac:dyDescent="0.2">
      <c r="A45" s="126"/>
      <c r="B45" s="157" t="s">
        <v>21</v>
      </c>
      <c r="C45" s="159"/>
      <c r="D45" s="19"/>
      <c r="E45" s="19" t="s">
        <v>27</v>
      </c>
      <c r="F45" s="20">
        <f>SUM(F42:F44)</f>
        <v>41</v>
      </c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4">
        <f>SUM(R42:R44)</f>
        <v>4829.3900000000003</v>
      </c>
      <c r="S45" s="2"/>
      <c r="T45" s="2"/>
    </row>
    <row r="46" spans="1:20" ht="31.5" customHeight="1" x14ac:dyDescent="0.2">
      <c r="A46" s="160">
        <v>12</v>
      </c>
      <c r="B46" s="164" t="s">
        <v>141</v>
      </c>
      <c r="C46" s="168" t="s">
        <v>40</v>
      </c>
      <c r="D46" s="151" t="s">
        <v>18</v>
      </c>
      <c r="E46" s="151" t="s">
        <v>27</v>
      </c>
      <c r="F46" s="28">
        <v>20</v>
      </c>
      <c r="G46" s="29">
        <v>244.93</v>
      </c>
      <c r="H46" s="29">
        <v>247.65</v>
      </c>
      <c r="I46" s="29">
        <v>250.37</v>
      </c>
      <c r="J46" s="29"/>
      <c r="K46" s="29"/>
      <c r="L46" s="29"/>
      <c r="M46" s="29"/>
      <c r="N46" s="29"/>
      <c r="O46" s="29"/>
      <c r="P46" s="29"/>
      <c r="Q46" s="29">
        <f>ROUND((G46+H46+I46)/3,2)</f>
        <v>247.65</v>
      </c>
      <c r="R46" s="30">
        <f>F46*Q46</f>
        <v>4953</v>
      </c>
      <c r="S46" s="2"/>
      <c r="T46" s="2"/>
    </row>
    <row r="47" spans="1:20" ht="31.5" customHeight="1" x14ac:dyDescent="0.2">
      <c r="A47" s="161"/>
      <c r="B47" s="165"/>
      <c r="C47" s="169"/>
      <c r="D47" s="151" t="s">
        <v>20</v>
      </c>
      <c r="E47" s="151" t="s">
        <v>27</v>
      </c>
      <c r="F47" s="28">
        <v>8</v>
      </c>
      <c r="G47" s="29">
        <v>244.93</v>
      </c>
      <c r="H47" s="29">
        <v>247.65</v>
      </c>
      <c r="I47" s="29">
        <v>250.37</v>
      </c>
      <c r="J47" s="29"/>
      <c r="K47" s="29"/>
      <c r="L47" s="29"/>
      <c r="M47" s="29"/>
      <c r="N47" s="29"/>
      <c r="O47" s="29"/>
      <c r="P47" s="29"/>
      <c r="Q47" s="29">
        <f>ROUND((G47+H47+I47)/3,2)</f>
        <v>247.65</v>
      </c>
      <c r="R47" s="30">
        <f>F47*Q47</f>
        <v>1981.2</v>
      </c>
      <c r="S47" s="2"/>
      <c r="T47" s="2"/>
    </row>
    <row r="48" spans="1:20" x14ac:dyDescent="0.2">
      <c r="A48" s="162"/>
      <c r="B48" s="166"/>
      <c r="C48" s="170"/>
      <c r="D48" s="35" t="s">
        <v>26</v>
      </c>
      <c r="E48" s="35" t="s">
        <v>27</v>
      </c>
      <c r="F48" s="36">
        <v>8</v>
      </c>
      <c r="G48" s="29">
        <v>244.93</v>
      </c>
      <c r="H48" s="29">
        <v>247.65</v>
      </c>
      <c r="I48" s="29">
        <v>250.37</v>
      </c>
      <c r="J48" s="29"/>
      <c r="K48" s="29"/>
      <c r="L48" s="29"/>
      <c r="M48" s="29"/>
      <c r="N48" s="29"/>
      <c r="O48" s="29"/>
      <c r="P48" s="29"/>
      <c r="Q48" s="37">
        <f>ROUND((G48+H48+I48)/3,2)</f>
        <v>247.65</v>
      </c>
      <c r="R48" s="38">
        <f>F48*Q48</f>
        <v>1981.2</v>
      </c>
      <c r="S48" s="2"/>
      <c r="T48" s="2"/>
    </row>
    <row r="49" spans="1:20" ht="15.75" customHeight="1" x14ac:dyDescent="0.2">
      <c r="A49" s="126"/>
      <c r="B49" s="157" t="s">
        <v>21</v>
      </c>
      <c r="C49" s="159"/>
      <c r="D49" s="19"/>
      <c r="E49" s="19" t="s">
        <v>27</v>
      </c>
      <c r="F49" s="20">
        <f>SUM(F46:F48)</f>
        <v>36</v>
      </c>
      <c r="G49" s="21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4">
        <f>SUM(R46+R48+R47)</f>
        <v>8915.4</v>
      </c>
      <c r="S49" s="2"/>
      <c r="T49" s="2"/>
    </row>
    <row r="50" spans="1:20" ht="31.5" customHeight="1" x14ac:dyDescent="0.2">
      <c r="A50" s="160">
        <v>13</v>
      </c>
      <c r="B50" s="164" t="s">
        <v>142</v>
      </c>
      <c r="C50" s="168" t="s">
        <v>41</v>
      </c>
      <c r="D50" s="151" t="s">
        <v>18</v>
      </c>
      <c r="E50" s="151" t="s">
        <v>27</v>
      </c>
      <c r="F50" s="28">
        <v>60</v>
      </c>
      <c r="G50" s="29">
        <v>4.3</v>
      </c>
      <c r="H50" s="29">
        <v>4.3499999999999996</v>
      </c>
      <c r="I50" s="29">
        <v>4.4000000000000004</v>
      </c>
      <c r="J50" s="29"/>
      <c r="K50" s="29"/>
      <c r="L50" s="29"/>
      <c r="M50" s="29"/>
      <c r="N50" s="29"/>
      <c r="O50" s="29"/>
      <c r="P50" s="29"/>
      <c r="Q50" s="29">
        <f>ROUND((G50+H50+I50)/3,2)</f>
        <v>4.3499999999999996</v>
      </c>
      <c r="R50" s="30">
        <f>F50*Q50</f>
        <v>261</v>
      </c>
      <c r="S50" s="2"/>
      <c r="T50" s="2"/>
    </row>
    <row r="51" spans="1:20" x14ac:dyDescent="0.2">
      <c r="A51" s="161"/>
      <c r="B51" s="165"/>
      <c r="C51" s="169"/>
      <c r="D51" s="151" t="s">
        <v>20</v>
      </c>
      <c r="E51" s="151" t="s">
        <v>27</v>
      </c>
      <c r="F51" s="28">
        <v>10</v>
      </c>
      <c r="G51" s="29">
        <v>4.3</v>
      </c>
      <c r="H51" s="29">
        <v>4.3499999999999996</v>
      </c>
      <c r="I51" s="29">
        <v>4.4000000000000004</v>
      </c>
      <c r="J51" s="29"/>
      <c r="K51" s="29"/>
      <c r="L51" s="29"/>
      <c r="M51" s="29"/>
      <c r="N51" s="29"/>
      <c r="O51" s="29"/>
      <c r="P51" s="29"/>
      <c r="Q51" s="29">
        <f>ROUND((G51+H51+I51)/3,2)</f>
        <v>4.3499999999999996</v>
      </c>
      <c r="R51" s="30">
        <f>F51*Q51</f>
        <v>43.5</v>
      </c>
      <c r="S51" s="2"/>
      <c r="T51" s="2"/>
    </row>
    <row r="52" spans="1:20" x14ac:dyDescent="0.2">
      <c r="A52" s="184"/>
      <c r="B52" s="194"/>
      <c r="C52" s="195"/>
      <c r="D52" s="151" t="s">
        <v>26</v>
      </c>
      <c r="E52" s="151" t="s">
        <v>27</v>
      </c>
      <c r="F52" s="28">
        <v>8</v>
      </c>
      <c r="G52" s="29">
        <v>4.3</v>
      </c>
      <c r="H52" s="29">
        <v>4.3499999999999996</v>
      </c>
      <c r="I52" s="29">
        <v>4.4000000000000004</v>
      </c>
      <c r="J52" s="29"/>
      <c r="K52" s="29"/>
      <c r="L52" s="29"/>
      <c r="M52" s="29"/>
      <c r="N52" s="29"/>
      <c r="O52" s="29"/>
      <c r="P52" s="29"/>
      <c r="Q52" s="29">
        <f>ROUND((G52+H52+I52)/3,2)</f>
        <v>4.3499999999999996</v>
      </c>
      <c r="R52" s="30">
        <f>F52*Q52</f>
        <v>34.799999999999997</v>
      </c>
      <c r="S52" s="2"/>
      <c r="T52" s="2"/>
    </row>
    <row r="53" spans="1:20" ht="15.75" customHeight="1" x14ac:dyDescent="0.2">
      <c r="A53" s="126"/>
      <c r="B53" s="157" t="s">
        <v>21</v>
      </c>
      <c r="C53" s="159"/>
      <c r="D53" s="19"/>
      <c r="E53" s="19" t="s">
        <v>27</v>
      </c>
      <c r="F53" s="20">
        <f>SUM(F50:F52)</f>
        <v>78</v>
      </c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4">
        <f>SUM(R50:R52)</f>
        <v>339.3</v>
      </c>
      <c r="S53" s="2"/>
      <c r="T53" s="2"/>
    </row>
    <row r="54" spans="1:20" ht="31.5" customHeight="1" x14ac:dyDescent="0.2">
      <c r="A54" s="160">
        <v>14</v>
      </c>
      <c r="B54" s="192" t="s">
        <v>143</v>
      </c>
      <c r="C54" s="168" t="s">
        <v>42</v>
      </c>
      <c r="D54" s="151" t="s">
        <v>18</v>
      </c>
      <c r="E54" s="151" t="s">
        <v>43</v>
      </c>
      <c r="F54" s="28">
        <v>70</v>
      </c>
      <c r="G54" s="29">
        <v>124.2</v>
      </c>
      <c r="H54" s="29">
        <v>125.58</v>
      </c>
      <c r="I54" s="29">
        <v>126.96</v>
      </c>
      <c r="J54" s="29"/>
      <c r="K54" s="29"/>
      <c r="L54" s="29"/>
      <c r="M54" s="29"/>
      <c r="N54" s="29"/>
      <c r="O54" s="29"/>
      <c r="P54" s="29"/>
      <c r="Q54" s="29">
        <f>ROUND((G54+H54+I54)/3,2)</f>
        <v>125.58</v>
      </c>
      <c r="R54" s="30">
        <f>F54*Q54</f>
        <v>8790.6</v>
      </c>
      <c r="S54" s="2"/>
      <c r="T54" s="2"/>
    </row>
    <row r="55" spans="1:20" ht="32.25" customHeight="1" x14ac:dyDescent="0.2">
      <c r="A55" s="161"/>
      <c r="B55" s="193"/>
      <c r="C55" s="169"/>
      <c r="D55" s="151" t="s">
        <v>20</v>
      </c>
      <c r="E55" s="151" t="s">
        <v>43</v>
      </c>
      <c r="F55" s="28">
        <v>10</v>
      </c>
      <c r="G55" s="29">
        <v>124.2</v>
      </c>
      <c r="H55" s="29">
        <v>125.58</v>
      </c>
      <c r="I55" s="29">
        <v>126.96</v>
      </c>
      <c r="J55" s="29"/>
      <c r="K55" s="29"/>
      <c r="L55" s="29"/>
      <c r="M55" s="29"/>
      <c r="N55" s="29"/>
      <c r="O55" s="29"/>
      <c r="P55" s="29"/>
      <c r="Q55" s="29">
        <f>ROUND((G55+H55+I55)/3,2)</f>
        <v>125.58</v>
      </c>
      <c r="R55" s="30">
        <f>F55*Q55</f>
        <v>1255.8</v>
      </c>
      <c r="S55" s="2"/>
      <c r="T55" s="2"/>
    </row>
    <row r="56" spans="1:20" ht="15.75" customHeight="1" x14ac:dyDescent="0.2">
      <c r="A56" s="126"/>
      <c r="B56" s="157" t="s">
        <v>21</v>
      </c>
      <c r="C56" s="159"/>
      <c r="D56" s="19"/>
      <c r="E56" s="19" t="s">
        <v>43</v>
      </c>
      <c r="F56" s="20">
        <f>SUM(F54:F55)</f>
        <v>80</v>
      </c>
      <c r="G56" s="21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4">
        <f>SUM(R54:R55)</f>
        <v>10046.4</v>
      </c>
      <c r="S56" s="2"/>
      <c r="T56" s="2"/>
    </row>
    <row r="57" spans="1:20" ht="31.5" customHeight="1" x14ac:dyDescent="0.2">
      <c r="A57" s="160">
        <v>15</v>
      </c>
      <c r="B57" s="164" t="s">
        <v>144</v>
      </c>
      <c r="C57" s="168" t="s">
        <v>199</v>
      </c>
      <c r="D57" s="151" t="s">
        <v>18</v>
      </c>
      <c r="E57" s="151" t="s">
        <v>27</v>
      </c>
      <c r="F57" s="28">
        <v>400</v>
      </c>
      <c r="G57" s="29">
        <v>8.5299999999999994</v>
      </c>
      <c r="H57" s="29">
        <v>8.6300000000000008</v>
      </c>
      <c r="I57" s="29">
        <v>8.7200000000000006</v>
      </c>
      <c r="J57" s="29"/>
      <c r="K57" s="29"/>
      <c r="L57" s="29"/>
      <c r="M57" s="29"/>
      <c r="N57" s="29"/>
      <c r="O57" s="29"/>
      <c r="P57" s="29"/>
      <c r="Q57" s="29">
        <f>ROUND((G57+H57+I57)/3,2)</f>
        <v>8.6300000000000008</v>
      </c>
      <c r="R57" s="30">
        <f>F57*Q57</f>
        <v>3452.0000000000005</v>
      </c>
      <c r="S57" s="2"/>
      <c r="T57" s="2"/>
    </row>
    <row r="58" spans="1:20" x14ac:dyDescent="0.2">
      <c r="A58" s="162"/>
      <c r="B58" s="166"/>
      <c r="C58" s="170"/>
      <c r="D58" s="35" t="s">
        <v>26</v>
      </c>
      <c r="E58" s="35" t="s">
        <v>27</v>
      </c>
      <c r="F58" s="36">
        <v>32</v>
      </c>
      <c r="G58" s="29">
        <v>8.5299999999999994</v>
      </c>
      <c r="H58" s="29">
        <v>8.6300000000000008</v>
      </c>
      <c r="I58" s="29">
        <v>8.7200000000000006</v>
      </c>
      <c r="J58" s="29"/>
      <c r="K58" s="29"/>
      <c r="L58" s="29"/>
      <c r="M58" s="29"/>
      <c r="N58" s="29"/>
      <c r="O58" s="29"/>
      <c r="P58" s="29"/>
      <c r="Q58" s="37">
        <f>ROUND((G58+H58+I58)/3,2)</f>
        <v>8.6300000000000008</v>
      </c>
      <c r="R58" s="38">
        <f>F58*Q58</f>
        <v>276.16000000000003</v>
      </c>
      <c r="S58" s="2"/>
      <c r="T58" s="2"/>
    </row>
    <row r="59" spans="1:20" x14ac:dyDescent="0.2">
      <c r="A59" s="162"/>
      <c r="B59" s="166"/>
      <c r="C59" s="170"/>
      <c r="D59" s="35" t="s">
        <v>28</v>
      </c>
      <c r="E59" s="35" t="s">
        <v>27</v>
      </c>
      <c r="F59" s="36">
        <v>10</v>
      </c>
      <c r="G59" s="29">
        <v>8.5299999999999994</v>
      </c>
      <c r="H59" s="29">
        <v>8.6300000000000008</v>
      </c>
      <c r="I59" s="29">
        <v>8.7200000000000006</v>
      </c>
      <c r="J59" s="29"/>
      <c r="K59" s="29"/>
      <c r="L59" s="29"/>
      <c r="M59" s="29"/>
      <c r="N59" s="29"/>
      <c r="O59" s="29"/>
      <c r="P59" s="29"/>
      <c r="Q59" s="37">
        <f>ROUND((G59+H59+I59)/3,2)</f>
        <v>8.6300000000000008</v>
      </c>
      <c r="R59" s="38">
        <f>F59*Q59</f>
        <v>86.300000000000011</v>
      </c>
      <c r="S59" s="2"/>
      <c r="T59" s="2"/>
    </row>
    <row r="60" spans="1:20" x14ac:dyDescent="0.2">
      <c r="A60" s="163"/>
      <c r="B60" s="167"/>
      <c r="C60" s="171"/>
      <c r="D60" s="151" t="s">
        <v>20</v>
      </c>
      <c r="E60" s="151" t="s">
        <v>27</v>
      </c>
      <c r="F60" s="28">
        <v>30</v>
      </c>
      <c r="G60" s="29">
        <v>8.5299999999999994</v>
      </c>
      <c r="H60" s="29">
        <v>8.6300000000000008</v>
      </c>
      <c r="I60" s="29">
        <v>8.7200000000000006</v>
      </c>
      <c r="J60" s="29"/>
      <c r="K60" s="29"/>
      <c r="L60" s="29"/>
      <c r="M60" s="29"/>
      <c r="N60" s="29"/>
      <c r="O60" s="29"/>
      <c r="P60" s="29"/>
      <c r="Q60" s="29">
        <f>ROUND((G60+H60+I60)/3,2)</f>
        <v>8.6300000000000008</v>
      </c>
      <c r="R60" s="30">
        <f>F60*Q60</f>
        <v>258.90000000000003</v>
      </c>
      <c r="S60" s="2"/>
      <c r="T60" s="2"/>
    </row>
    <row r="61" spans="1:20" ht="15.75" customHeight="1" x14ac:dyDescent="0.2">
      <c r="A61" s="126"/>
      <c r="B61" s="157" t="s">
        <v>21</v>
      </c>
      <c r="C61" s="159"/>
      <c r="D61" s="19"/>
      <c r="E61" s="19" t="s">
        <v>27</v>
      </c>
      <c r="F61" s="20">
        <f>SUM(F57:F60)</f>
        <v>472</v>
      </c>
      <c r="G61" s="21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4">
        <f>SUM(R57:R60)</f>
        <v>4073.3600000000006</v>
      </c>
      <c r="S61" s="2"/>
      <c r="T61" s="2"/>
    </row>
    <row r="62" spans="1:20" ht="28.5" customHeight="1" x14ac:dyDescent="0.2">
      <c r="A62" s="160">
        <v>16</v>
      </c>
      <c r="B62" s="185" t="s">
        <v>145</v>
      </c>
      <c r="C62" s="186" t="s">
        <v>195</v>
      </c>
      <c r="D62" s="151" t="s">
        <v>18</v>
      </c>
      <c r="E62" s="28" t="s">
        <v>27</v>
      </c>
      <c r="F62" s="28">
        <v>10</v>
      </c>
      <c r="G62" s="29">
        <v>213.16</v>
      </c>
      <c r="H62" s="29">
        <v>215.52</v>
      </c>
      <c r="I62" s="29">
        <v>217.89</v>
      </c>
      <c r="J62" s="29"/>
      <c r="K62" s="29"/>
      <c r="L62" s="29"/>
      <c r="M62" s="29"/>
      <c r="N62" s="29"/>
      <c r="O62" s="29"/>
      <c r="P62" s="29"/>
      <c r="Q62" s="29">
        <f>ROUND((G62+H62+I62)/3,2)</f>
        <v>215.52</v>
      </c>
      <c r="R62" s="30">
        <f>F62*Q62</f>
        <v>2155.2000000000003</v>
      </c>
      <c r="S62" s="2"/>
      <c r="T62" s="2"/>
    </row>
    <row r="63" spans="1:20" ht="36" customHeight="1" x14ac:dyDescent="0.2">
      <c r="A63" s="184"/>
      <c r="B63" s="185"/>
      <c r="C63" s="186"/>
      <c r="D63" s="151" t="s">
        <v>26</v>
      </c>
      <c r="E63" s="28" t="s">
        <v>27</v>
      </c>
      <c r="F63" s="28">
        <v>4</v>
      </c>
      <c r="G63" s="29">
        <v>213.16</v>
      </c>
      <c r="H63" s="29">
        <v>215.52</v>
      </c>
      <c r="I63" s="29">
        <v>217.89</v>
      </c>
      <c r="J63" s="29"/>
      <c r="K63" s="29"/>
      <c r="L63" s="29"/>
      <c r="M63" s="29"/>
      <c r="N63" s="29"/>
      <c r="O63" s="29"/>
      <c r="P63" s="29"/>
      <c r="Q63" s="29">
        <f>ROUND((G63+H63+I63)/3,2)</f>
        <v>215.52</v>
      </c>
      <c r="R63" s="30">
        <f>F63*Q63</f>
        <v>862.08</v>
      </c>
      <c r="S63" s="2"/>
      <c r="T63" s="2"/>
    </row>
    <row r="64" spans="1:20" ht="15.75" customHeight="1" x14ac:dyDescent="0.2">
      <c r="A64" s="126"/>
      <c r="B64" s="157" t="s">
        <v>21</v>
      </c>
      <c r="C64" s="159"/>
      <c r="D64" s="19"/>
      <c r="E64" s="19" t="s">
        <v>27</v>
      </c>
      <c r="F64" s="20">
        <v>14</v>
      </c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3"/>
      <c r="R64" s="24">
        <f>SUM(R62+R63)</f>
        <v>3017.28</v>
      </c>
      <c r="S64" s="2"/>
      <c r="T64" s="2"/>
    </row>
    <row r="65" spans="1:20" ht="24" customHeight="1" x14ac:dyDescent="0.2">
      <c r="A65" s="160">
        <v>17</v>
      </c>
      <c r="B65" s="164" t="s">
        <v>146</v>
      </c>
      <c r="C65" s="168" t="s">
        <v>46</v>
      </c>
      <c r="D65" s="151" t="s">
        <v>18</v>
      </c>
      <c r="E65" s="28" t="s">
        <v>27</v>
      </c>
      <c r="F65" s="28">
        <v>15</v>
      </c>
      <c r="G65" s="29">
        <v>43.49</v>
      </c>
      <c r="H65" s="29">
        <v>43.97</v>
      </c>
      <c r="I65" s="29">
        <v>44.45</v>
      </c>
      <c r="J65" s="29"/>
      <c r="K65" s="29"/>
      <c r="L65" s="29"/>
      <c r="M65" s="29"/>
      <c r="N65" s="29"/>
      <c r="O65" s="29"/>
      <c r="P65" s="29"/>
      <c r="Q65" s="29">
        <f>ROUND((G65+H65+I65)/3,2)</f>
        <v>43.97</v>
      </c>
      <c r="R65" s="30">
        <f>F65*Q65</f>
        <v>659.55</v>
      </c>
      <c r="S65" s="2"/>
      <c r="T65" s="2"/>
    </row>
    <row r="66" spans="1:20" ht="21.75" customHeight="1" x14ac:dyDescent="0.2">
      <c r="A66" s="162"/>
      <c r="B66" s="166"/>
      <c r="C66" s="170"/>
      <c r="D66" s="35" t="s">
        <v>26</v>
      </c>
      <c r="E66" s="36" t="s">
        <v>27</v>
      </c>
      <c r="F66" s="36">
        <v>2</v>
      </c>
      <c r="G66" s="29">
        <v>43.49</v>
      </c>
      <c r="H66" s="29">
        <v>43.97</v>
      </c>
      <c r="I66" s="29">
        <v>44.45</v>
      </c>
      <c r="J66" s="29"/>
      <c r="K66" s="29"/>
      <c r="L66" s="29"/>
      <c r="M66" s="29"/>
      <c r="N66" s="29"/>
      <c r="O66" s="29"/>
      <c r="P66" s="29"/>
      <c r="Q66" s="37">
        <f>ROUND((G66+H66+I66)/3,2)</f>
        <v>43.97</v>
      </c>
      <c r="R66" s="38">
        <f>F66*Q66</f>
        <v>87.94</v>
      </c>
      <c r="S66" s="2"/>
      <c r="T66" s="2"/>
    </row>
    <row r="67" spans="1:20" ht="15.75" customHeight="1" x14ac:dyDescent="0.2">
      <c r="A67" s="126"/>
      <c r="B67" s="157" t="s">
        <v>21</v>
      </c>
      <c r="C67" s="159"/>
      <c r="D67" s="19"/>
      <c r="E67" s="19" t="s">
        <v>27</v>
      </c>
      <c r="F67" s="20">
        <f>SUM(F65:F66)</f>
        <v>17</v>
      </c>
      <c r="G67" s="21"/>
      <c r="H67" s="22"/>
      <c r="I67" s="22"/>
      <c r="J67" s="22"/>
      <c r="K67" s="22"/>
      <c r="L67" s="22"/>
      <c r="M67" s="22"/>
      <c r="N67" s="22"/>
      <c r="O67" s="22"/>
      <c r="P67" s="22"/>
      <c r="Q67" s="23"/>
      <c r="R67" s="24">
        <f>SUM(R65:R66)</f>
        <v>747.49</v>
      </c>
      <c r="S67" s="2"/>
      <c r="T67" s="2"/>
    </row>
    <row r="68" spans="1:20" ht="34.5" customHeight="1" x14ac:dyDescent="0.2">
      <c r="A68" s="196">
        <v>18</v>
      </c>
      <c r="B68" s="164" t="s">
        <v>161</v>
      </c>
      <c r="C68" s="199" t="s">
        <v>133</v>
      </c>
      <c r="D68" s="151" t="s">
        <v>18</v>
      </c>
      <c r="E68" s="28" t="s">
        <v>47</v>
      </c>
      <c r="F68" s="28">
        <v>15</v>
      </c>
      <c r="G68" s="29">
        <v>10.78</v>
      </c>
      <c r="H68" s="29">
        <v>10.9</v>
      </c>
      <c r="I68" s="29">
        <v>11.02</v>
      </c>
      <c r="J68" s="29"/>
      <c r="K68" s="29"/>
      <c r="L68" s="29"/>
      <c r="M68" s="29"/>
      <c r="N68" s="29"/>
      <c r="O68" s="29"/>
      <c r="P68" s="29"/>
      <c r="Q68" s="29">
        <f>ROUND((G68+H68+I68)/3,2)</f>
        <v>10.9</v>
      </c>
      <c r="R68" s="30">
        <f>F68*Q68</f>
        <v>163.5</v>
      </c>
      <c r="S68" s="2"/>
      <c r="T68" s="2"/>
    </row>
    <row r="69" spans="1:20" ht="58.5" customHeight="1" x14ac:dyDescent="0.2">
      <c r="A69" s="198"/>
      <c r="B69" s="167"/>
      <c r="C69" s="200"/>
      <c r="D69" s="151" t="s">
        <v>20</v>
      </c>
      <c r="E69" s="28" t="s">
        <v>47</v>
      </c>
      <c r="F69" s="28">
        <v>8</v>
      </c>
      <c r="G69" s="29">
        <v>10.78</v>
      </c>
      <c r="H69" s="29">
        <v>10.9</v>
      </c>
      <c r="I69" s="29">
        <v>11.02</v>
      </c>
      <c r="J69" s="29"/>
      <c r="K69" s="29"/>
      <c r="L69" s="29"/>
      <c r="M69" s="29"/>
      <c r="N69" s="29"/>
      <c r="O69" s="29"/>
      <c r="P69" s="29"/>
      <c r="Q69" s="29">
        <f>ROUND((G69+H69+I69)/3,2)</f>
        <v>10.9</v>
      </c>
      <c r="R69" s="30">
        <f>F69*Q69</f>
        <v>87.2</v>
      </c>
      <c r="S69" s="2"/>
      <c r="T69" s="2"/>
    </row>
    <row r="70" spans="1:20" ht="15.75" customHeight="1" x14ac:dyDescent="0.2">
      <c r="A70" s="126"/>
      <c r="B70" s="157" t="s">
        <v>21</v>
      </c>
      <c r="C70" s="159"/>
      <c r="D70" s="19"/>
      <c r="E70" s="19" t="s">
        <v>47</v>
      </c>
      <c r="F70" s="20">
        <f>SUM(F68:F69)</f>
        <v>23</v>
      </c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4">
        <f>SUM(R68:R69)</f>
        <v>250.7</v>
      </c>
      <c r="S70" s="2"/>
      <c r="T70" s="2"/>
    </row>
    <row r="71" spans="1:20" ht="24.75" customHeight="1" x14ac:dyDescent="0.2">
      <c r="A71" s="160">
        <v>19</v>
      </c>
      <c r="B71" s="201" t="s">
        <v>167</v>
      </c>
      <c r="C71" s="203" t="s">
        <v>134</v>
      </c>
      <c r="D71" s="129" t="s">
        <v>18</v>
      </c>
      <c r="E71" s="32" t="s">
        <v>48</v>
      </c>
      <c r="F71" s="32">
        <v>1</v>
      </c>
      <c r="G71" s="33">
        <v>424.87</v>
      </c>
      <c r="H71" s="33">
        <v>429.59</v>
      </c>
      <c r="I71" s="33">
        <v>434.31</v>
      </c>
      <c r="J71" s="33"/>
      <c r="K71" s="33"/>
      <c r="L71" s="33"/>
      <c r="M71" s="33"/>
      <c r="N71" s="33"/>
      <c r="O71" s="33"/>
      <c r="P71" s="33"/>
      <c r="Q71" s="29">
        <f t="shared" ref="Q71:Q72" si="2">ROUND((G71+H71+I71)/3,2)</f>
        <v>429.59</v>
      </c>
      <c r="R71" s="34">
        <f>F71*Q71</f>
        <v>429.59</v>
      </c>
      <c r="S71" s="2"/>
      <c r="T71" s="2"/>
    </row>
    <row r="72" spans="1:20" ht="60.75" customHeight="1" x14ac:dyDescent="0.2">
      <c r="A72" s="184"/>
      <c r="B72" s="202"/>
      <c r="C72" s="204"/>
      <c r="D72" s="151" t="s">
        <v>20</v>
      </c>
      <c r="E72" s="28" t="s">
        <v>48</v>
      </c>
      <c r="F72" s="28">
        <v>3</v>
      </c>
      <c r="G72" s="33">
        <v>424.87</v>
      </c>
      <c r="H72" s="33">
        <v>429.59</v>
      </c>
      <c r="I72" s="33">
        <v>434.31</v>
      </c>
      <c r="J72" s="29"/>
      <c r="K72" s="29"/>
      <c r="L72" s="29"/>
      <c r="M72" s="29"/>
      <c r="N72" s="29"/>
      <c r="O72" s="29"/>
      <c r="P72" s="29"/>
      <c r="Q72" s="29">
        <f t="shared" si="2"/>
        <v>429.59</v>
      </c>
      <c r="R72" s="30">
        <f>F72*Q72</f>
        <v>1288.77</v>
      </c>
      <c r="S72" s="2"/>
      <c r="T72" s="2"/>
    </row>
    <row r="73" spans="1:20" ht="15" customHeight="1" x14ac:dyDescent="0.2">
      <c r="A73" s="138"/>
      <c r="B73" s="208" t="s">
        <v>21</v>
      </c>
      <c r="C73" s="209"/>
      <c r="D73" s="151"/>
      <c r="E73" s="135"/>
      <c r="F73" s="28">
        <f>F71+F72</f>
        <v>4</v>
      </c>
      <c r="G73" s="33"/>
      <c r="H73" s="33"/>
      <c r="I73" s="33"/>
      <c r="J73" s="29"/>
      <c r="K73" s="29"/>
      <c r="L73" s="29"/>
      <c r="M73" s="29"/>
      <c r="N73" s="29"/>
      <c r="O73" s="29"/>
      <c r="P73" s="29"/>
      <c r="Q73" s="29"/>
      <c r="R73" s="30">
        <f>R71+R72</f>
        <v>1718.36</v>
      </c>
      <c r="S73" s="2"/>
      <c r="T73" s="2"/>
    </row>
    <row r="74" spans="1:20" ht="26.25" customHeight="1" x14ac:dyDescent="0.2">
      <c r="A74" s="160">
        <v>20</v>
      </c>
      <c r="B74" s="192" t="s">
        <v>148</v>
      </c>
      <c r="C74" s="210" t="s">
        <v>49</v>
      </c>
      <c r="D74" s="151" t="s">
        <v>18</v>
      </c>
      <c r="E74" s="196" t="s">
        <v>48</v>
      </c>
      <c r="F74" s="28">
        <v>8</v>
      </c>
      <c r="G74" s="29">
        <v>792</v>
      </c>
      <c r="H74" s="29">
        <v>800.8</v>
      </c>
      <c r="I74" s="29">
        <v>809.6</v>
      </c>
      <c r="J74" s="29"/>
      <c r="K74" s="29"/>
      <c r="L74" s="29"/>
      <c r="M74" s="29"/>
      <c r="N74" s="29"/>
      <c r="O74" s="29"/>
      <c r="P74" s="29"/>
      <c r="Q74" s="29">
        <f>ROUND((G74+H74+I74)/3,2)</f>
        <v>800.8</v>
      </c>
      <c r="R74" s="30">
        <f>Q74*F74</f>
        <v>6406.4</v>
      </c>
      <c r="S74" s="2"/>
      <c r="T74" s="2"/>
    </row>
    <row r="75" spans="1:20" ht="26.25" customHeight="1" x14ac:dyDescent="0.2">
      <c r="A75" s="161"/>
      <c r="B75" s="193"/>
      <c r="C75" s="211"/>
      <c r="D75" s="151" t="s">
        <v>26</v>
      </c>
      <c r="E75" s="197"/>
      <c r="F75" s="28">
        <v>1</v>
      </c>
      <c r="G75" s="29">
        <v>792</v>
      </c>
      <c r="H75" s="29">
        <v>800.8</v>
      </c>
      <c r="I75" s="29">
        <v>809.6</v>
      </c>
      <c r="J75" s="29"/>
      <c r="K75" s="29"/>
      <c r="L75" s="29"/>
      <c r="M75" s="29"/>
      <c r="N75" s="29"/>
      <c r="O75" s="29"/>
      <c r="P75" s="29"/>
      <c r="Q75" s="29">
        <f>ROUND((G75+H75+I75)/3,2)</f>
        <v>800.8</v>
      </c>
      <c r="R75" s="30">
        <f>Q75*F75</f>
        <v>800.8</v>
      </c>
      <c r="S75" s="2"/>
      <c r="T75" s="2"/>
    </row>
    <row r="76" spans="1:20" ht="26.25" customHeight="1" x14ac:dyDescent="0.2">
      <c r="A76" s="161"/>
      <c r="B76" s="193"/>
      <c r="C76" s="211"/>
      <c r="D76" s="151" t="s">
        <v>20</v>
      </c>
      <c r="E76" s="197"/>
      <c r="F76" s="28">
        <v>4</v>
      </c>
      <c r="G76" s="29">
        <v>792</v>
      </c>
      <c r="H76" s="29">
        <v>800.8</v>
      </c>
      <c r="I76" s="29">
        <v>809.6</v>
      </c>
      <c r="J76" s="29"/>
      <c r="K76" s="29"/>
      <c r="L76" s="29"/>
      <c r="M76" s="29"/>
      <c r="N76" s="29"/>
      <c r="O76" s="29"/>
      <c r="P76" s="29"/>
      <c r="Q76" s="29">
        <f>ROUND((G76+H76+I76)/3,2)</f>
        <v>800.8</v>
      </c>
      <c r="R76" s="30">
        <f>Q76*F76</f>
        <v>3203.2</v>
      </c>
      <c r="S76" s="2"/>
      <c r="T76" s="2"/>
    </row>
    <row r="77" spans="1:20" ht="15.75" customHeight="1" x14ac:dyDescent="0.2">
      <c r="A77" s="151"/>
      <c r="B77" s="157" t="s">
        <v>21</v>
      </c>
      <c r="C77" s="159"/>
      <c r="D77" s="151"/>
      <c r="E77" s="28" t="s">
        <v>48</v>
      </c>
      <c r="F77" s="28">
        <f>F74+F75+F76</f>
        <v>13</v>
      </c>
      <c r="G77" s="29"/>
      <c r="H77" s="29"/>
      <c r="I77" s="29"/>
      <c r="J77" s="29"/>
      <c r="K77" s="29"/>
      <c r="L77" s="29"/>
      <c r="M77" s="47"/>
      <c r="N77" s="47"/>
      <c r="O77" s="47"/>
      <c r="P77" s="47"/>
      <c r="Q77" s="48"/>
      <c r="R77" s="49">
        <f>R74+R75+R76</f>
        <v>10410.4</v>
      </c>
      <c r="S77" s="2"/>
      <c r="T77" s="2"/>
    </row>
    <row r="78" spans="1:20" ht="15.75" customHeight="1" x14ac:dyDescent="0.2">
      <c r="A78" s="160">
        <v>21</v>
      </c>
      <c r="B78" s="192" t="s">
        <v>149</v>
      </c>
      <c r="C78" s="205" t="s">
        <v>30</v>
      </c>
      <c r="D78" s="151" t="s">
        <v>26</v>
      </c>
      <c r="E78" s="28" t="s">
        <v>48</v>
      </c>
      <c r="F78" s="28">
        <v>3</v>
      </c>
      <c r="G78" s="29">
        <v>321.62</v>
      </c>
      <c r="H78" s="29">
        <v>325.2</v>
      </c>
      <c r="I78" s="29">
        <v>328.77</v>
      </c>
      <c r="J78" s="29"/>
      <c r="K78" s="29"/>
      <c r="L78" s="29"/>
      <c r="M78" s="29"/>
      <c r="N78" s="29"/>
      <c r="O78" s="29"/>
      <c r="P78" s="29"/>
      <c r="Q78" s="29">
        <f>ROUND((G78+I78+H78)/3,2)</f>
        <v>325.2</v>
      </c>
      <c r="R78" s="30">
        <f>Q78*F78</f>
        <v>975.59999999999991</v>
      </c>
      <c r="S78" s="2"/>
      <c r="T78" s="2"/>
    </row>
    <row r="79" spans="1:20" x14ac:dyDescent="0.2">
      <c r="A79" s="161"/>
      <c r="B79" s="193"/>
      <c r="C79" s="206"/>
      <c r="D79" s="151" t="s">
        <v>20</v>
      </c>
      <c r="E79" s="28" t="s">
        <v>48</v>
      </c>
      <c r="F79" s="28">
        <v>1</v>
      </c>
      <c r="G79" s="29">
        <v>321.62</v>
      </c>
      <c r="H79" s="29">
        <v>325.2</v>
      </c>
      <c r="I79" s="29">
        <v>328.77</v>
      </c>
      <c r="J79" s="29"/>
      <c r="K79" s="29"/>
      <c r="L79" s="29"/>
      <c r="M79" s="29"/>
      <c r="N79" s="29"/>
      <c r="O79" s="29"/>
      <c r="P79" s="29"/>
      <c r="Q79" s="29">
        <f>ROUND((G79+I79+H79)/3,2)</f>
        <v>325.2</v>
      </c>
      <c r="R79" s="30">
        <f>Q79*F79</f>
        <v>325.2</v>
      </c>
      <c r="S79" s="2"/>
      <c r="T79" s="2"/>
    </row>
    <row r="80" spans="1:20" ht="15.75" customHeight="1" x14ac:dyDescent="0.2">
      <c r="A80" s="151"/>
      <c r="B80" s="157" t="s">
        <v>21</v>
      </c>
      <c r="C80" s="159"/>
      <c r="D80" s="151"/>
      <c r="E80" s="28" t="s">
        <v>48</v>
      </c>
      <c r="F80" s="28">
        <f>F78+F79</f>
        <v>4</v>
      </c>
      <c r="G80" s="29"/>
      <c r="H80" s="29"/>
      <c r="I80" s="29"/>
      <c r="J80" s="29"/>
      <c r="K80" s="29"/>
      <c r="L80" s="29"/>
      <c r="M80" s="47"/>
      <c r="N80" s="47"/>
      <c r="O80" s="47"/>
      <c r="P80" s="47"/>
      <c r="Q80" s="50"/>
      <c r="R80" s="51">
        <f>R78+R79</f>
        <v>1300.8</v>
      </c>
      <c r="S80" s="2"/>
      <c r="T80" s="2"/>
    </row>
    <row r="81" spans="1:20" ht="22.5" customHeight="1" x14ac:dyDescent="0.2">
      <c r="A81" s="160">
        <v>22</v>
      </c>
      <c r="B81" s="192" t="s">
        <v>149</v>
      </c>
      <c r="C81" s="203" t="s">
        <v>50</v>
      </c>
      <c r="D81" s="151" t="s">
        <v>18</v>
      </c>
      <c r="E81" s="196" t="s">
        <v>48</v>
      </c>
      <c r="F81" s="28">
        <v>4</v>
      </c>
      <c r="G81" s="29">
        <v>321.62</v>
      </c>
      <c r="H81" s="29">
        <v>325.2</v>
      </c>
      <c r="I81" s="29">
        <v>328.77</v>
      </c>
      <c r="J81" s="29"/>
      <c r="K81" s="29"/>
      <c r="L81" s="29"/>
      <c r="M81" s="29"/>
      <c r="N81" s="29"/>
      <c r="O81" s="29"/>
      <c r="P81" s="29"/>
      <c r="Q81" s="29">
        <f>ROUND((G81+H81+I81)/3,2)</f>
        <v>325.2</v>
      </c>
      <c r="R81" s="30">
        <f>Q81*F81</f>
        <v>1300.8</v>
      </c>
      <c r="S81" s="2"/>
      <c r="T81" s="2"/>
    </row>
    <row r="82" spans="1:20" x14ac:dyDescent="0.2">
      <c r="A82" s="161"/>
      <c r="B82" s="193"/>
      <c r="C82" s="207"/>
      <c r="D82" s="151" t="s">
        <v>26</v>
      </c>
      <c r="E82" s="197"/>
      <c r="F82" s="28">
        <v>3</v>
      </c>
      <c r="G82" s="29">
        <v>321.62</v>
      </c>
      <c r="H82" s="29">
        <v>325.2</v>
      </c>
      <c r="I82" s="29">
        <v>328.77</v>
      </c>
      <c r="J82" s="29"/>
      <c r="K82" s="29"/>
      <c r="L82" s="29"/>
      <c r="M82" s="29"/>
      <c r="N82" s="29"/>
      <c r="O82" s="29"/>
      <c r="P82" s="29"/>
      <c r="Q82" s="29">
        <f>ROUND((G82+H82+I82)/3,2)</f>
        <v>325.2</v>
      </c>
      <c r="R82" s="30">
        <f>Q82*F82</f>
        <v>975.59999999999991</v>
      </c>
      <c r="S82" s="2"/>
      <c r="T82" s="2"/>
    </row>
    <row r="83" spans="1:20" x14ac:dyDescent="0.2">
      <c r="A83" s="161"/>
      <c r="B83" s="193"/>
      <c r="C83" s="207"/>
      <c r="D83" s="151" t="s">
        <v>20</v>
      </c>
      <c r="E83" s="197"/>
      <c r="F83" s="28">
        <v>1</v>
      </c>
      <c r="G83" s="29">
        <v>321.62</v>
      </c>
      <c r="H83" s="29">
        <v>325.2</v>
      </c>
      <c r="I83" s="29">
        <v>328.77</v>
      </c>
      <c r="J83" s="29"/>
      <c r="K83" s="29"/>
      <c r="L83" s="29"/>
      <c r="M83" s="29"/>
      <c r="N83" s="29"/>
      <c r="O83" s="29"/>
      <c r="P83" s="29"/>
      <c r="Q83" s="29">
        <f>ROUND((G83+H83+I83)/3,2)</f>
        <v>325.2</v>
      </c>
      <c r="R83" s="30">
        <f>Q83*F83</f>
        <v>325.2</v>
      </c>
      <c r="S83" s="2"/>
      <c r="T83" s="2"/>
    </row>
    <row r="84" spans="1:20" ht="15.75" customHeight="1" x14ac:dyDescent="0.2">
      <c r="A84" s="151"/>
      <c r="B84" s="157" t="s">
        <v>21</v>
      </c>
      <c r="C84" s="159"/>
      <c r="D84" s="151"/>
      <c r="E84" s="28" t="s">
        <v>48</v>
      </c>
      <c r="F84" s="28">
        <f>F81+F82+F83</f>
        <v>8</v>
      </c>
      <c r="G84" s="29"/>
      <c r="H84" s="29"/>
      <c r="I84" s="29"/>
      <c r="J84" s="29"/>
      <c r="K84" s="29"/>
      <c r="L84" s="29"/>
      <c r="M84" s="47"/>
      <c r="N84" s="47"/>
      <c r="O84" s="47"/>
      <c r="P84" s="47"/>
      <c r="Q84" s="50"/>
      <c r="R84" s="51">
        <f>R81+R82+R83</f>
        <v>2601.5999999999995</v>
      </c>
      <c r="S84" s="2"/>
      <c r="T84" s="2"/>
    </row>
    <row r="85" spans="1:20" ht="21.75" customHeight="1" x14ac:dyDescent="0.2">
      <c r="A85" s="160">
        <v>23</v>
      </c>
      <c r="B85" s="164" t="s">
        <v>150</v>
      </c>
      <c r="C85" s="203" t="s">
        <v>31</v>
      </c>
      <c r="D85" s="151" t="s">
        <v>18</v>
      </c>
      <c r="E85" s="196" t="s">
        <v>47</v>
      </c>
      <c r="F85" s="28">
        <v>3</v>
      </c>
      <c r="G85" s="29">
        <v>206.68</v>
      </c>
      <c r="H85" s="29">
        <v>208.97</v>
      </c>
      <c r="I85" s="29">
        <v>211.27</v>
      </c>
      <c r="J85" s="29"/>
      <c r="K85" s="29"/>
      <c r="L85" s="29"/>
      <c r="M85" s="29"/>
      <c r="N85" s="29"/>
      <c r="O85" s="29"/>
      <c r="P85" s="29"/>
      <c r="Q85" s="29">
        <f>ROUND((G85+H85+I85)/3,2)</f>
        <v>208.97</v>
      </c>
      <c r="R85" s="30">
        <f>Q85*F85</f>
        <v>626.91</v>
      </c>
      <c r="S85" s="2"/>
      <c r="T85" s="2"/>
    </row>
    <row r="86" spans="1:20" ht="28.5" customHeight="1" x14ac:dyDescent="0.2">
      <c r="A86" s="161"/>
      <c r="B86" s="165"/>
      <c r="C86" s="207"/>
      <c r="D86" s="151" t="s">
        <v>20</v>
      </c>
      <c r="E86" s="197"/>
      <c r="F86" s="28">
        <v>2</v>
      </c>
      <c r="G86" s="29">
        <v>206.68</v>
      </c>
      <c r="H86" s="29">
        <v>208.97</v>
      </c>
      <c r="I86" s="29">
        <v>211.27</v>
      </c>
      <c r="J86" s="29"/>
      <c r="K86" s="29"/>
      <c r="L86" s="29"/>
      <c r="M86" s="29"/>
      <c r="N86" s="29"/>
      <c r="O86" s="29"/>
      <c r="P86" s="29"/>
      <c r="Q86" s="29">
        <f>ROUND((G86+H86+I86)/3,2)</f>
        <v>208.97</v>
      </c>
      <c r="R86" s="30">
        <f t="shared" ref="R86:R87" si="3">Q86*F86</f>
        <v>417.94</v>
      </c>
      <c r="S86" s="2"/>
      <c r="T86" s="2"/>
    </row>
    <row r="87" spans="1:20" x14ac:dyDescent="0.2">
      <c r="A87" s="184"/>
      <c r="B87" s="194"/>
      <c r="C87" s="204"/>
      <c r="D87" s="151" t="s">
        <v>26</v>
      </c>
      <c r="E87" s="213"/>
      <c r="F87" s="28">
        <v>8</v>
      </c>
      <c r="G87" s="29">
        <v>206.68</v>
      </c>
      <c r="H87" s="29">
        <v>208.97</v>
      </c>
      <c r="I87" s="29">
        <v>211.27</v>
      </c>
      <c r="J87" s="29"/>
      <c r="K87" s="29"/>
      <c r="L87" s="29"/>
      <c r="M87" s="29"/>
      <c r="N87" s="29"/>
      <c r="O87" s="29"/>
      <c r="P87" s="29"/>
      <c r="Q87" s="29">
        <f>ROUND((G87+H87+I87)/3,2)</f>
        <v>208.97</v>
      </c>
      <c r="R87" s="30">
        <f t="shared" si="3"/>
        <v>1671.76</v>
      </c>
      <c r="S87" s="2"/>
      <c r="T87" s="2"/>
    </row>
    <row r="88" spans="1:20" ht="15.75" customHeight="1" x14ac:dyDescent="0.2">
      <c r="A88" s="151"/>
      <c r="B88" s="157" t="s">
        <v>21</v>
      </c>
      <c r="C88" s="159"/>
      <c r="D88" s="151"/>
      <c r="E88" s="28" t="s">
        <v>47</v>
      </c>
      <c r="F88" s="28">
        <v>13</v>
      </c>
      <c r="G88" s="29"/>
      <c r="H88" s="29"/>
      <c r="I88" s="29"/>
      <c r="J88" s="29"/>
      <c r="K88" s="29"/>
      <c r="L88" s="29"/>
      <c r="M88" s="47"/>
      <c r="N88" s="47"/>
      <c r="O88" s="47"/>
      <c r="P88" s="47"/>
      <c r="Q88" s="50"/>
      <c r="R88" s="51">
        <f>R85+R87+R86</f>
        <v>2716.61</v>
      </c>
      <c r="S88" s="2"/>
      <c r="T88" s="2"/>
    </row>
    <row r="89" spans="1:20" ht="35.25" customHeight="1" x14ac:dyDescent="0.2">
      <c r="A89" s="160">
        <v>24</v>
      </c>
      <c r="B89" s="185" t="s">
        <v>151</v>
      </c>
      <c r="C89" s="212" t="s">
        <v>51</v>
      </c>
      <c r="D89" s="151" t="s">
        <v>18</v>
      </c>
      <c r="E89" s="196" t="s">
        <v>27</v>
      </c>
      <c r="F89" s="28">
        <v>20</v>
      </c>
      <c r="G89" s="29">
        <v>50.6</v>
      </c>
      <c r="H89" s="29">
        <v>51.16</v>
      </c>
      <c r="I89" s="29">
        <v>51.72</v>
      </c>
      <c r="J89" s="29"/>
      <c r="K89" s="29"/>
      <c r="L89" s="29"/>
      <c r="M89" s="29"/>
      <c r="N89" s="29"/>
      <c r="O89" s="29"/>
      <c r="P89" s="29"/>
      <c r="Q89" s="29">
        <f>ROUND((G89+H89+I89)/3,2)</f>
        <v>51.16</v>
      </c>
      <c r="R89" s="30">
        <f>Q89*F89</f>
        <v>1023.1999999999999</v>
      </c>
      <c r="S89" s="2"/>
      <c r="T89" s="2"/>
    </row>
    <row r="90" spans="1:20" x14ac:dyDescent="0.2">
      <c r="A90" s="161"/>
      <c r="B90" s="185"/>
      <c r="C90" s="212"/>
      <c r="D90" s="146" t="s">
        <v>28</v>
      </c>
      <c r="E90" s="197"/>
      <c r="F90" s="28">
        <v>5</v>
      </c>
      <c r="G90" s="29">
        <v>50.6</v>
      </c>
      <c r="H90" s="29">
        <v>51.16</v>
      </c>
      <c r="I90" s="29">
        <v>51.72</v>
      </c>
      <c r="J90" s="29"/>
      <c r="K90" s="29"/>
      <c r="L90" s="29"/>
      <c r="M90" s="29"/>
      <c r="N90" s="29"/>
      <c r="O90" s="29"/>
      <c r="P90" s="29"/>
      <c r="Q90" s="29">
        <f>ROUND((G90+H90+I90)/3,2)</f>
        <v>51.16</v>
      </c>
      <c r="R90" s="30">
        <f>Q90*F90</f>
        <v>255.79999999999998</v>
      </c>
      <c r="S90" s="2"/>
      <c r="T90" s="2"/>
    </row>
    <row r="91" spans="1:20" ht="42.75" customHeight="1" x14ac:dyDescent="0.2">
      <c r="A91" s="184"/>
      <c r="B91" s="185"/>
      <c r="C91" s="212"/>
      <c r="D91" s="146" t="s">
        <v>20</v>
      </c>
      <c r="E91" s="213"/>
      <c r="F91" s="28">
        <v>2</v>
      </c>
      <c r="G91" s="29">
        <v>50.6</v>
      </c>
      <c r="H91" s="29">
        <v>51.16</v>
      </c>
      <c r="I91" s="29">
        <v>51.72</v>
      </c>
      <c r="J91" s="29"/>
      <c r="K91" s="29"/>
      <c r="L91" s="29"/>
      <c r="M91" s="29"/>
      <c r="N91" s="29"/>
      <c r="O91" s="29"/>
      <c r="P91" s="29"/>
      <c r="Q91" s="29">
        <f>ROUND((G91+H91+I91)/3,2)</f>
        <v>51.16</v>
      </c>
      <c r="R91" s="30">
        <f>Q91*F91</f>
        <v>102.32</v>
      </c>
      <c r="S91" s="2"/>
      <c r="T91" s="2"/>
    </row>
    <row r="92" spans="1:20" ht="15.75" customHeight="1" x14ac:dyDescent="0.2">
      <c r="A92" s="151"/>
      <c r="B92" s="157" t="s">
        <v>21</v>
      </c>
      <c r="C92" s="159"/>
      <c r="D92" s="146"/>
      <c r="E92" s="28" t="s">
        <v>47</v>
      </c>
      <c r="F92" s="28">
        <f>F89+F90+F91</f>
        <v>27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30">
        <f>R89+R90+R91</f>
        <v>1381.32</v>
      </c>
      <c r="S92" s="2"/>
      <c r="T92" s="2"/>
    </row>
    <row r="93" spans="1:20" ht="32.25" customHeight="1" x14ac:dyDescent="0.2">
      <c r="A93" s="160">
        <v>25</v>
      </c>
      <c r="B93" s="188" t="s">
        <v>153</v>
      </c>
      <c r="C93" s="216" t="s">
        <v>52</v>
      </c>
      <c r="D93" s="146" t="s">
        <v>18</v>
      </c>
      <c r="E93" s="28" t="s">
        <v>47</v>
      </c>
      <c r="F93" s="28">
        <v>200</v>
      </c>
      <c r="G93" s="29">
        <v>110</v>
      </c>
      <c r="H93" s="29">
        <v>116.89</v>
      </c>
      <c r="I93" s="29">
        <v>120</v>
      </c>
      <c r="J93" s="29"/>
      <c r="K93" s="29"/>
      <c r="L93" s="29"/>
      <c r="M93" s="29"/>
      <c r="N93" s="29"/>
      <c r="O93" s="29"/>
      <c r="P93" s="29"/>
      <c r="Q93" s="29">
        <f t="shared" ref="Q93:Q110" si="4">ROUND((G93+H93+I93)/3,2)</f>
        <v>115.63</v>
      </c>
      <c r="R93" s="30">
        <f>F93*Q93</f>
        <v>23126</v>
      </c>
      <c r="S93" s="2"/>
      <c r="T93" s="2"/>
    </row>
    <row r="94" spans="1:20" ht="31.5" customHeight="1" x14ac:dyDescent="0.2">
      <c r="A94" s="184"/>
      <c r="B94" s="188"/>
      <c r="C94" s="216"/>
      <c r="D94" s="146" t="s">
        <v>20</v>
      </c>
      <c r="E94" s="28" t="s">
        <v>47</v>
      </c>
      <c r="F94" s="28">
        <v>10</v>
      </c>
      <c r="G94" s="29">
        <v>110</v>
      </c>
      <c r="H94" s="29">
        <v>116.89</v>
      </c>
      <c r="I94" s="29">
        <v>120</v>
      </c>
      <c r="J94" s="29"/>
      <c r="K94" s="29"/>
      <c r="L94" s="29"/>
      <c r="M94" s="29"/>
      <c r="N94" s="29"/>
      <c r="O94" s="29"/>
      <c r="P94" s="29"/>
      <c r="Q94" s="29">
        <f t="shared" si="4"/>
        <v>115.63</v>
      </c>
      <c r="R94" s="30">
        <f>F94*Q94</f>
        <v>1156.3</v>
      </c>
      <c r="S94" s="2"/>
      <c r="T94" s="2"/>
    </row>
    <row r="95" spans="1:20" x14ac:dyDescent="0.2">
      <c r="A95" s="128"/>
      <c r="B95" s="53"/>
      <c r="C95" s="54"/>
      <c r="D95" s="146"/>
      <c r="E95" s="28" t="s">
        <v>47</v>
      </c>
      <c r="F95" s="28">
        <f>F93+F94</f>
        <v>210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30">
        <f t="shared" ref="R95" si="5">R93+R94</f>
        <v>24282.3</v>
      </c>
      <c r="S95" s="2"/>
      <c r="T95" s="2"/>
    </row>
    <row r="96" spans="1:20" ht="93" customHeight="1" x14ac:dyDescent="0.2">
      <c r="A96" s="151">
        <v>26</v>
      </c>
      <c r="B96" s="144" t="s">
        <v>154</v>
      </c>
      <c r="C96" s="140" t="s">
        <v>53</v>
      </c>
      <c r="D96" s="151" t="s">
        <v>23</v>
      </c>
      <c r="E96" s="135" t="s">
        <v>27</v>
      </c>
      <c r="F96" s="28">
        <v>7</v>
      </c>
      <c r="G96" s="29">
        <v>110</v>
      </c>
      <c r="H96" s="29">
        <v>116.89</v>
      </c>
      <c r="I96" s="29">
        <v>120</v>
      </c>
      <c r="J96" s="29"/>
      <c r="K96" s="29"/>
      <c r="L96" s="29"/>
      <c r="M96" s="29"/>
      <c r="N96" s="29"/>
      <c r="O96" s="29"/>
      <c r="P96" s="29"/>
      <c r="Q96" s="29">
        <f t="shared" si="4"/>
        <v>115.63</v>
      </c>
      <c r="R96" s="30">
        <f>F96*Q96</f>
        <v>809.41</v>
      </c>
      <c r="S96" s="2"/>
      <c r="T96" s="2"/>
    </row>
    <row r="97" spans="1:20" x14ac:dyDescent="0.2">
      <c r="A97" s="151"/>
      <c r="B97" s="57"/>
      <c r="C97" s="58" t="s">
        <v>54</v>
      </c>
      <c r="D97" s="146"/>
      <c r="E97" s="135" t="s">
        <v>27</v>
      </c>
      <c r="F97" s="28">
        <f>F96</f>
        <v>7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>
        <f>R96</f>
        <v>809.41</v>
      </c>
      <c r="S97" s="2"/>
      <c r="T97" s="2"/>
    </row>
    <row r="98" spans="1:20" ht="91.5" customHeight="1" x14ac:dyDescent="0.2">
      <c r="A98" s="128">
        <v>27</v>
      </c>
      <c r="B98" s="57" t="s">
        <v>153</v>
      </c>
      <c r="C98" s="58" t="s">
        <v>55</v>
      </c>
      <c r="D98" s="151" t="s">
        <v>23</v>
      </c>
      <c r="E98" s="135" t="s">
        <v>27</v>
      </c>
      <c r="F98" s="28">
        <v>7</v>
      </c>
      <c r="G98" s="29">
        <v>110</v>
      </c>
      <c r="H98" s="29">
        <v>116.89</v>
      </c>
      <c r="I98" s="29">
        <v>120</v>
      </c>
      <c r="J98" s="29"/>
      <c r="K98" s="29"/>
      <c r="L98" s="29"/>
      <c r="M98" s="29"/>
      <c r="N98" s="29"/>
      <c r="O98" s="29"/>
      <c r="P98" s="29"/>
      <c r="Q98" s="29">
        <f t="shared" si="4"/>
        <v>115.63</v>
      </c>
      <c r="R98" s="30">
        <f>F98*Q98</f>
        <v>809.41</v>
      </c>
      <c r="S98" s="2"/>
      <c r="T98" s="2"/>
    </row>
    <row r="99" spans="1:20" ht="18" customHeight="1" x14ac:dyDescent="0.2">
      <c r="A99" s="138"/>
      <c r="B99" s="59"/>
      <c r="C99" s="217"/>
      <c r="D99" s="159"/>
      <c r="E99" s="135" t="s">
        <v>27</v>
      </c>
      <c r="F99" s="28">
        <f>F98</f>
        <v>7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30">
        <f>R98</f>
        <v>809.41</v>
      </c>
      <c r="S99" s="2"/>
      <c r="T99" s="2"/>
    </row>
    <row r="100" spans="1:20" ht="31.5" customHeight="1" x14ac:dyDescent="0.2">
      <c r="A100" s="160">
        <v>28</v>
      </c>
      <c r="B100" s="164" t="s">
        <v>168</v>
      </c>
      <c r="C100" s="203" t="s">
        <v>194</v>
      </c>
      <c r="D100" s="160" t="s">
        <v>28</v>
      </c>
      <c r="E100" s="196" t="s">
        <v>48</v>
      </c>
      <c r="F100" s="196">
        <v>6</v>
      </c>
      <c r="G100" s="214">
        <v>512.15</v>
      </c>
      <c r="H100" s="214">
        <v>630.20000000000005</v>
      </c>
      <c r="I100" s="214">
        <v>630</v>
      </c>
      <c r="J100" s="214"/>
      <c r="K100" s="214"/>
      <c r="L100" s="214"/>
      <c r="M100" s="214"/>
      <c r="N100" s="214"/>
      <c r="O100" s="214"/>
      <c r="P100" s="214"/>
      <c r="Q100" s="214">
        <f>ROUND((G100+H100+I100)/3,2)</f>
        <v>590.78</v>
      </c>
      <c r="R100" s="222">
        <f>F100*Q100</f>
        <v>3544.68</v>
      </c>
      <c r="S100" s="2"/>
      <c r="T100" s="2"/>
    </row>
    <row r="101" spans="1:20" ht="22.5" customHeight="1" x14ac:dyDescent="0.2">
      <c r="A101" s="184"/>
      <c r="B101" s="194"/>
      <c r="C101" s="204"/>
      <c r="D101" s="184"/>
      <c r="E101" s="213"/>
      <c r="F101" s="213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23"/>
      <c r="S101" s="2"/>
      <c r="T101" s="2"/>
    </row>
    <row r="102" spans="1:20" ht="15.75" customHeight="1" x14ac:dyDescent="0.2">
      <c r="A102" s="151"/>
      <c r="B102" s="208" t="s">
        <v>54</v>
      </c>
      <c r="C102" s="224"/>
      <c r="D102" s="146"/>
      <c r="E102" s="28" t="s">
        <v>48</v>
      </c>
      <c r="F102" s="28">
        <f>F100</f>
        <v>6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30">
        <f>R100</f>
        <v>3544.68</v>
      </c>
      <c r="S102" s="2"/>
      <c r="T102" s="2"/>
    </row>
    <row r="103" spans="1:20" ht="67.5" x14ac:dyDescent="0.2">
      <c r="A103" s="151">
        <v>29</v>
      </c>
      <c r="B103" s="143" t="s">
        <v>157</v>
      </c>
      <c r="C103" s="60" t="s">
        <v>193</v>
      </c>
      <c r="D103" s="151" t="s">
        <v>28</v>
      </c>
      <c r="E103" s="28" t="s">
        <v>47</v>
      </c>
      <c r="F103" s="28">
        <v>2</v>
      </c>
      <c r="G103" s="29">
        <v>12.77</v>
      </c>
      <c r="H103" s="29">
        <v>16.850000000000001</v>
      </c>
      <c r="I103" s="29">
        <v>16.850000000000001</v>
      </c>
      <c r="J103" s="29"/>
      <c r="K103" s="29"/>
      <c r="L103" s="29"/>
      <c r="M103" s="29"/>
      <c r="N103" s="29"/>
      <c r="O103" s="29"/>
      <c r="P103" s="29"/>
      <c r="Q103" s="29">
        <f t="shared" si="4"/>
        <v>15.49</v>
      </c>
      <c r="R103" s="30">
        <f>F103*Q103</f>
        <v>30.98</v>
      </c>
      <c r="S103" s="2"/>
      <c r="T103" s="2"/>
    </row>
    <row r="104" spans="1:20" ht="12" customHeight="1" x14ac:dyDescent="0.2">
      <c r="A104" s="151"/>
      <c r="B104" s="218" t="s">
        <v>54</v>
      </c>
      <c r="C104" s="219"/>
      <c r="D104" s="146"/>
      <c r="E104" s="28" t="s">
        <v>47</v>
      </c>
      <c r="F104" s="28">
        <f>F103</f>
        <v>2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30">
        <f>R103</f>
        <v>30.98</v>
      </c>
      <c r="S104" s="2"/>
      <c r="T104" s="2"/>
    </row>
    <row r="105" spans="1:20" ht="30" customHeight="1" x14ac:dyDescent="0.2">
      <c r="A105" s="160">
        <v>30</v>
      </c>
      <c r="B105" s="201" t="s">
        <v>155</v>
      </c>
      <c r="C105" s="225" t="s">
        <v>131</v>
      </c>
      <c r="D105" s="146" t="s">
        <v>18</v>
      </c>
      <c r="E105" s="28" t="s">
        <v>43</v>
      </c>
      <c r="F105" s="28">
        <v>40</v>
      </c>
      <c r="G105" s="29">
        <v>43.92</v>
      </c>
      <c r="H105" s="29">
        <v>44.41</v>
      </c>
      <c r="I105" s="29">
        <v>44.9</v>
      </c>
      <c r="J105" s="29"/>
      <c r="K105" s="29"/>
      <c r="L105" s="29"/>
      <c r="M105" s="29"/>
      <c r="N105" s="29"/>
      <c r="O105" s="29"/>
      <c r="P105" s="29"/>
      <c r="Q105" s="29">
        <f t="shared" si="4"/>
        <v>44.41</v>
      </c>
      <c r="R105" s="30">
        <f>F105*Q105</f>
        <v>1776.3999999999999</v>
      </c>
      <c r="S105" s="2"/>
      <c r="T105" s="2"/>
    </row>
    <row r="106" spans="1:20" ht="41.25" customHeight="1" x14ac:dyDescent="0.2">
      <c r="A106" s="184"/>
      <c r="B106" s="202"/>
      <c r="C106" s="225"/>
      <c r="D106" s="146" t="s">
        <v>20</v>
      </c>
      <c r="E106" s="28" t="s">
        <v>43</v>
      </c>
      <c r="F106" s="28">
        <v>3</v>
      </c>
      <c r="G106" s="29">
        <v>43.92</v>
      </c>
      <c r="H106" s="29">
        <v>44.41</v>
      </c>
      <c r="I106" s="29">
        <v>44.9</v>
      </c>
      <c r="J106" s="29"/>
      <c r="K106" s="29"/>
      <c r="L106" s="29"/>
      <c r="M106" s="29"/>
      <c r="N106" s="29"/>
      <c r="O106" s="29"/>
      <c r="P106" s="29"/>
      <c r="Q106" s="29">
        <f t="shared" si="4"/>
        <v>44.41</v>
      </c>
      <c r="R106" s="30">
        <f>F106*Q106</f>
        <v>133.22999999999999</v>
      </c>
      <c r="S106" s="2"/>
      <c r="T106" s="2"/>
    </row>
    <row r="107" spans="1:20" ht="15.75" customHeight="1" x14ac:dyDescent="0.2">
      <c r="A107" s="151"/>
      <c r="B107" s="61"/>
      <c r="C107" s="142"/>
      <c r="D107" s="146"/>
      <c r="E107" s="28"/>
      <c r="F107" s="28">
        <f>F105+F106</f>
        <v>43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30">
        <f>R105+R106</f>
        <v>1909.6299999999999</v>
      </c>
      <c r="S107" s="2"/>
      <c r="T107" s="2"/>
    </row>
    <row r="108" spans="1:20" ht="78.75" x14ac:dyDescent="0.2">
      <c r="A108" s="151">
        <v>31</v>
      </c>
      <c r="B108" s="143" t="s">
        <v>156</v>
      </c>
      <c r="C108" s="60" t="s">
        <v>57</v>
      </c>
      <c r="D108" s="151" t="s">
        <v>28</v>
      </c>
      <c r="E108" s="28" t="s">
        <v>27</v>
      </c>
      <c r="F108" s="28">
        <v>4</v>
      </c>
      <c r="G108" s="29">
        <v>4.25</v>
      </c>
      <c r="H108" s="29">
        <v>25.41</v>
      </c>
      <c r="I108" s="29">
        <v>25.41</v>
      </c>
      <c r="J108" s="29"/>
      <c r="K108" s="29"/>
      <c r="L108" s="29"/>
      <c r="M108" s="29"/>
      <c r="N108" s="29"/>
      <c r="O108" s="29"/>
      <c r="P108" s="29"/>
      <c r="Q108" s="29">
        <f t="shared" si="4"/>
        <v>18.36</v>
      </c>
      <c r="R108" s="30">
        <f>F108*Q108</f>
        <v>73.44</v>
      </c>
      <c r="S108" s="2"/>
      <c r="T108" s="2"/>
    </row>
    <row r="109" spans="1:20" ht="15.75" customHeight="1" x14ac:dyDescent="0.2">
      <c r="A109" s="151"/>
      <c r="B109" s="218" t="s">
        <v>54</v>
      </c>
      <c r="C109" s="219"/>
      <c r="D109" s="151"/>
      <c r="E109" s="28" t="s">
        <v>27</v>
      </c>
      <c r="F109" s="28">
        <f>F108</f>
        <v>4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30">
        <f>R108</f>
        <v>73.44</v>
      </c>
      <c r="S109" s="2"/>
      <c r="T109" s="2"/>
    </row>
    <row r="110" spans="1:20" ht="99" customHeight="1" x14ac:dyDescent="0.2">
      <c r="A110" s="128">
        <v>32</v>
      </c>
      <c r="B110" s="63" t="s">
        <v>169</v>
      </c>
      <c r="C110" s="60" t="s">
        <v>58</v>
      </c>
      <c r="D110" s="151" t="s">
        <v>18</v>
      </c>
      <c r="E110" s="28" t="s">
        <v>27</v>
      </c>
      <c r="F110" s="28">
        <v>250</v>
      </c>
      <c r="G110" s="29">
        <v>6.44</v>
      </c>
      <c r="H110" s="29">
        <v>7</v>
      </c>
      <c r="I110" s="29">
        <v>6.8</v>
      </c>
      <c r="J110" s="29"/>
      <c r="K110" s="29"/>
      <c r="L110" s="29"/>
      <c r="M110" s="29"/>
      <c r="N110" s="29"/>
      <c r="O110" s="29"/>
      <c r="P110" s="29"/>
      <c r="Q110" s="29">
        <f t="shared" si="4"/>
        <v>6.75</v>
      </c>
      <c r="R110" s="30">
        <f>F110*Q110</f>
        <v>1687.5</v>
      </c>
      <c r="S110" s="2"/>
      <c r="T110" s="2"/>
    </row>
    <row r="111" spans="1:20" x14ac:dyDescent="0.2">
      <c r="A111" s="128"/>
      <c r="B111" s="64"/>
      <c r="C111" s="65"/>
      <c r="D111" s="151"/>
      <c r="E111" s="28" t="s">
        <v>27</v>
      </c>
      <c r="F111" s="28">
        <f>F110</f>
        <v>250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30">
        <f>R110</f>
        <v>1687.5</v>
      </c>
      <c r="S111" s="2"/>
      <c r="T111" s="2"/>
    </row>
    <row r="112" spans="1:20" ht="67.5" x14ac:dyDescent="0.2">
      <c r="A112" s="130">
        <v>33</v>
      </c>
      <c r="B112" s="139" t="s">
        <v>170</v>
      </c>
      <c r="C112" s="140" t="s">
        <v>59</v>
      </c>
      <c r="D112" s="141" t="s">
        <v>60</v>
      </c>
      <c r="E112" s="141" t="s">
        <v>27</v>
      </c>
      <c r="F112" s="151">
        <v>8</v>
      </c>
      <c r="G112" s="141"/>
      <c r="H112" s="69"/>
      <c r="I112" s="70"/>
      <c r="J112" s="71">
        <v>15.46</v>
      </c>
      <c r="K112" s="71">
        <v>16.23</v>
      </c>
      <c r="L112" s="71">
        <v>16.91</v>
      </c>
      <c r="M112" s="71"/>
      <c r="N112" s="71"/>
      <c r="O112" s="71"/>
      <c r="P112" s="71"/>
      <c r="Q112" s="29">
        <f>ROUND((J112+K112+L112)/3,2)</f>
        <v>16.2</v>
      </c>
      <c r="R112" s="72">
        <f>F112*Q112</f>
        <v>129.6</v>
      </c>
      <c r="S112" s="2"/>
      <c r="T112" s="2"/>
    </row>
    <row r="113" spans="1:20" ht="15.75" customHeight="1" x14ac:dyDescent="0.2">
      <c r="A113" s="141"/>
      <c r="B113" s="217" t="s">
        <v>21</v>
      </c>
      <c r="C113" s="159"/>
      <c r="D113" s="141"/>
      <c r="E113" s="141" t="s">
        <v>27</v>
      </c>
      <c r="F113" s="151">
        <f>F112</f>
        <v>8</v>
      </c>
      <c r="G113" s="141"/>
      <c r="H113" s="69"/>
      <c r="I113" s="70"/>
      <c r="J113" s="71"/>
      <c r="K113" s="71"/>
      <c r="L113" s="71"/>
      <c r="M113" s="71"/>
      <c r="N113" s="71"/>
      <c r="O113" s="71"/>
      <c r="P113" s="71"/>
      <c r="Q113" s="29"/>
      <c r="R113" s="72">
        <f>R112</f>
        <v>129.6</v>
      </c>
      <c r="S113" s="2"/>
      <c r="T113" s="2"/>
    </row>
    <row r="114" spans="1:20" ht="15.75" customHeight="1" x14ac:dyDescent="0.2">
      <c r="A114" s="220">
        <v>34</v>
      </c>
      <c r="B114" s="221" t="s">
        <v>171</v>
      </c>
      <c r="C114" s="216" t="s">
        <v>61</v>
      </c>
      <c r="D114" s="141" t="s">
        <v>60</v>
      </c>
      <c r="E114" s="141" t="s">
        <v>27</v>
      </c>
      <c r="F114" s="151">
        <v>2</v>
      </c>
      <c r="G114" s="141"/>
      <c r="H114" s="69"/>
      <c r="I114" s="70"/>
      <c r="J114" s="70">
        <v>9.85</v>
      </c>
      <c r="K114" s="70">
        <v>10.26</v>
      </c>
      <c r="L114" s="70">
        <v>9.83</v>
      </c>
      <c r="M114" s="70"/>
      <c r="N114" s="70"/>
      <c r="O114" s="70"/>
      <c r="P114" s="70"/>
      <c r="Q114" s="29">
        <f t="shared" ref="Q114:Q149" si="6">ROUND((J114+K114+L114)/3,2)</f>
        <v>9.98</v>
      </c>
      <c r="R114" s="72">
        <f>F114*Q114</f>
        <v>19.96</v>
      </c>
      <c r="S114" s="2"/>
      <c r="T114" s="2"/>
    </row>
    <row r="115" spans="1:20" ht="33" customHeight="1" x14ac:dyDescent="0.2">
      <c r="A115" s="163"/>
      <c r="B115" s="221"/>
      <c r="C115" s="216"/>
      <c r="D115" s="141" t="s">
        <v>18</v>
      </c>
      <c r="E115" s="141" t="s">
        <v>27</v>
      </c>
      <c r="F115" s="151">
        <v>10</v>
      </c>
      <c r="G115" s="141"/>
      <c r="H115" s="69"/>
      <c r="I115" s="70"/>
      <c r="J115" s="70">
        <v>9.85</v>
      </c>
      <c r="K115" s="70">
        <v>10.26</v>
      </c>
      <c r="L115" s="70">
        <v>9.83</v>
      </c>
      <c r="M115" s="70"/>
      <c r="N115" s="70"/>
      <c r="O115" s="70"/>
      <c r="P115" s="70"/>
      <c r="Q115" s="29">
        <f t="shared" si="6"/>
        <v>9.98</v>
      </c>
      <c r="R115" s="72">
        <f>F115*Q115</f>
        <v>99.800000000000011</v>
      </c>
      <c r="S115" s="2"/>
      <c r="T115" s="2"/>
    </row>
    <row r="116" spans="1:20" ht="15.75" customHeight="1" x14ac:dyDescent="0.2">
      <c r="A116" s="141"/>
      <c r="B116" s="217" t="s">
        <v>21</v>
      </c>
      <c r="C116" s="159"/>
      <c r="D116" s="141"/>
      <c r="E116" s="141" t="s">
        <v>27</v>
      </c>
      <c r="F116" s="151">
        <f>F114+F115</f>
        <v>12</v>
      </c>
      <c r="G116" s="141"/>
      <c r="H116" s="69"/>
      <c r="I116" s="70"/>
      <c r="J116" s="71"/>
      <c r="K116" s="71"/>
      <c r="L116" s="71"/>
      <c r="M116" s="71"/>
      <c r="N116" s="71"/>
      <c r="O116" s="71"/>
      <c r="P116" s="71"/>
      <c r="Q116" s="29"/>
      <c r="R116" s="72">
        <f>R114+R115</f>
        <v>119.76000000000002</v>
      </c>
      <c r="S116" s="2"/>
      <c r="T116" s="2"/>
    </row>
    <row r="117" spans="1:20" ht="56.25" x14ac:dyDescent="0.2">
      <c r="A117" s="141">
        <v>35</v>
      </c>
      <c r="B117" s="139" t="s">
        <v>172</v>
      </c>
      <c r="C117" s="140" t="s">
        <v>63</v>
      </c>
      <c r="D117" s="141" t="s">
        <v>26</v>
      </c>
      <c r="E117" s="141" t="s">
        <v>62</v>
      </c>
      <c r="F117" s="71">
        <v>2</v>
      </c>
      <c r="G117" s="71"/>
      <c r="H117" s="69"/>
      <c r="I117" s="70"/>
      <c r="J117" s="141">
        <v>458</v>
      </c>
      <c r="K117" s="151">
        <v>480.9</v>
      </c>
      <c r="L117" s="141">
        <v>501.1</v>
      </c>
      <c r="M117" s="141"/>
      <c r="N117" s="141"/>
      <c r="O117" s="141"/>
      <c r="P117" s="141"/>
      <c r="Q117" s="29">
        <f t="shared" si="6"/>
        <v>480</v>
      </c>
      <c r="R117" s="72">
        <f t="shared" ref="R117:R149" si="7">F117*Q117</f>
        <v>960</v>
      </c>
      <c r="S117" s="2"/>
      <c r="T117" s="2"/>
    </row>
    <row r="118" spans="1:20" ht="15.75" customHeight="1" x14ac:dyDescent="0.2">
      <c r="A118" s="141"/>
      <c r="B118" s="139"/>
      <c r="C118" s="217" t="s">
        <v>54</v>
      </c>
      <c r="D118" s="159"/>
      <c r="E118" s="141" t="s">
        <v>62</v>
      </c>
      <c r="F118" s="151">
        <f>F117</f>
        <v>2</v>
      </c>
      <c r="G118" s="141"/>
      <c r="H118" s="69"/>
      <c r="I118" s="70"/>
      <c r="J118" s="71"/>
      <c r="K118" s="71"/>
      <c r="L118" s="71"/>
      <c r="M118" s="71"/>
      <c r="N118" s="71"/>
      <c r="O118" s="71"/>
      <c r="P118" s="71"/>
      <c r="Q118" s="29"/>
      <c r="R118" s="72">
        <f>R117</f>
        <v>960</v>
      </c>
      <c r="S118" s="2"/>
      <c r="T118" s="2"/>
    </row>
    <row r="119" spans="1:20" ht="15.75" customHeight="1" x14ac:dyDescent="0.2">
      <c r="A119" s="220">
        <v>36</v>
      </c>
      <c r="B119" s="226" t="s">
        <v>152</v>
      </c>
      <c r="C119" s="227" t="s">
        <v>64</v>
      </c>
      <c r="D119" s="141" t="s">
        <v>26</v>
      </c>
      <c r="E119" s="141" t="s">
        <v>27</v>
      </c>
      <c r="F119" s="151">
        <v>4</v>
      </c>
      <c r="G119" s="71"/>
      <c r="H119" s="73"/>
      <c r="I119" s="70"/>
      <c r="J119" s="141">
        <v>15.28</v>
      </c>
      <c r="K119" s="151">
        <v>16.04</v>
      </c>
      <c r="L119" s="141">
        <v>16.72</v>
      </c>
      <c r="M119" s="141"/>
      <c r="N119" s="141"/>
      <c r="O119" s="141"/>
      <c r="P119" s="141"/>
      <c r="Q119" s="29">
        <f t="shared" si="6"/>
        <v>16.010000000000002</v>
      </c>
      <c r="R119" s="72">
        <f t="shared" si="7"/>
        <v>64.040000000000006</v>
      </c>
      <c r="S119" s="2"/>
      <c r="T119" s="2"/>
    </row>
    <row r="120" spans="1:20" ht="42" customHeight="1" x14ac:dyDescent="0.2">
      <c r="A120" s="163"/>
      <c r="B120" s="167"/>
      <c r="C120" s="228"/>
      <c r="D120" s="141" t="s">
        <v>20</v>
      </c>
      <c r="E120" s="141" t="s">
        <v>27</v>
      </c>
      <c r="F120" s="151">
        <v>3</v>
      </c>
      <c r="G120" s="71"/>
      <c r="H120" s="73"/>
      <c r="I120" s="70"/>
      <c r="J120" s="141">
        <v>15.28</v>
      </c>
      <c r="K120" s="151">
        <v>16.04</v>
      </c>
      <c r="L120" s="141">
        <v>16.72</v>
      </c>
      <c r="M120" s="141"/>
      <c r="N120" s="141"/>
      <c r="O120" s="141"/>
      <c r="P120" s="141"/>
      <c r="Q120" s="29">
        <f t="shared" si="6"/>
        <v>16.010000000000002</v>
      </c>
      <c r="R120" s="72">
        <f t="shared" si="7"/>
        <v>48.03</v>
      </c>
      <c r="S120" s="2"/>
      <c r="T120" s="2"/>
    </row>
    <row r="121" spans="1:20" ht="15.75" customHeight="1" x14ac:dyDescent="0.2">
      <c r="A121" s="141"/>
      <c r="B121" s="139"/>
      <c r="C121" s="217" t="s">
        <v>54</v>
      </c>
      <c r="D121" s="159"/>
      <c r="E121" s="141" t="s">
        <v>27</v>
      </c>
      <c r="F121" s="151">
        <f>F119+F120</f>
        <v>7</v>
      </c>
      <c r="G121" s="141"/>
      <c r="H121" s="69"/>
      <c r="I121" s="70"/>
      <c r="J121" s="71"/>
      <c r="K121" s="71"/>
      <c r="L121" s="71"/>
      <c r="M121" s="71"/>
      <c r="N121" s="71"/>
      <c r="O121" s="71"/>
      <c r="P121" s="71"/>
      <c r="Q121" s="29"/>
      <c r="R121" s="72">
        <f>R119+R120</f>
        <v>112.07000000000001</v>
      </c>
      <c r="S121" s="2"/>
      <c r="T121" s="2"/>
    </row>
    <row r="122" spans="1:20" ht="15.75" customHeight="1" x14ac:dyDescent="0.2">
      <c r="A122" s="220">
        <v>37</v>
      </c>
      <c r="B122" s="221" t="s">
        <v>147</v>
      </c>
      <c r="C122" s="216" t="s">
        <v>65</v>
      </c>
      <c r="D122" s="127" t="s">
        <v>26</v>
      </c>
      <c r="E122" s="141" t="s">
        <v>27</v>
      </c>
      <c r="F122" s="71">
        <v>45</v>
      </c>
      <c r="G122" s="71"/>
      <c r="H122" s="69"/>
      <c r="I122" s="70"/>
      <c r="J122" s="141">
        <v>99.46</v>
      </c>
      <c r="K122" s="151">
        <v>104.43</v>
      </c>
      <c r="L122" s="141">
        <v>108.82</v>
      </c>
      <c r="M122" s="141"/>
      <c r="N122" s="141"/>
      <c r="O122" s="141"/>
      <c r="P122" s="141"/>
      <c r="Q122" s="29">
        <f t="shared" si="6"/>
        <v>104.24</v>
      </c>
      <c r="R122" s="75">
        <f t="shared" si="7"/>
        <v>4690.8</v>
      </c>
      <c r="S122" s="2"/>
      <c r="T122" s="2"/>
    </row>
    <row r="123" spans="1:20" ht="40.5" customHeight="1" x14ac:dyDescent="0.2">
      <c r="A123" s="163"/>
      <c r="B123" s="221"/>
      <c r="C123" s="216"/>
      <c r="D123" s="127" t="s">
        <v>20</v>
      </c>
      <c r="E123" s="141" t="s">
        <v>27</v>
      </c>
      <c r="F123" s="71">
        <v>5</v>
      </c>
      <c r="G123" s="71"/>
      <c r="H123" s="69"/>
      <c r="I123" s="70"/>
      <c r="J123" s="141">
        <v>99.46</v>
      </c>
      <c r="K123" s="151">
        <v>104.43</v>
      </c>
      <c r="L123" s="141">
        <v>108.82</v>
      </c>
      <c r="M123" s="141"/>
      <c r="N123" s="141"/>
      <c r="O123" s="141"/>
      <c r="P123" s="141"/>
      <c r="Q123" s="29">
        <f t="shared" si="6"/>
        <v>104.24</v>
      </c>
      <c r="R123" s="75">
        <f t="shared" si="7"/>
        <v>521.19999999999993</v>
      </c>
      <c r="S123" s="2"/>
      <c r="T123" s="2"/>
    </row>
    <row r="124" spans="1:20" ht="15.75" customHeight="1" x14ac:dyDescent="0.2">
      <c r="A124" s="141"/>
      <c r="B124" s="139"/>
      <c r="C124" s="217" t="s">
        <v>54</v>
      </c>
      <c r="D124" s="159"/>
      <c r="E124" s="141" t="s">
        <v>27</v>
      </c>
      <c r="F124" s="151">
        <f>F122+F123</f>
        <v>50</v>
      </c>
      <c r="G124" s="141"/>
      <c r="H124" s="69"/>
      <c r="I124" s="70"/>
      <c r="J124" s="71"/>
      <c r="K124" s="71"/>
      <c r="L124" s="71"/>
      <c r="M124" s="71"/>
      <c r="N124" s="71"/>
      <c r="O124" s="71"/>
      <c r="P124" s="71"/>
      <c r="Q124" s="29"/>
      <c r="R124" s="75">
        <f>R122+R123</f>
        <v>5212</v>
      </c>
      <c r="S124" s="2"/>
      <c r="T124" s="2"/>
    </row>
    <row r="125" spans="1:20" ht="78" customHeight="1" x14ac:dyDescent="0.2">
      <c r="A125" s="141">
        <v>38</v>
      </c>
      <c r="B125" s="139" t="s">
        <v>174</v>
      </c>
      <c r="C125" s="140" t="s">
        <v>67</v>
      </c>
      <c r="D125" s="141" t="s">
        <v>26</v>
      </c>
      <c r="E125" s="141" t="s">
        <v>27</v>
      </c>
      <c r="F125" s="71">
        <v>2</v>
      </c>
      <c r="G125" s="71"/>
      <c r="H125" s="69"/>
      <c r="I125" s="70"/>
      <c r="J125" s="76">
        <v>1816.92</v>
      </c>
      <c r="K125" s="151">
        <v>1907.77</v>
      </c>
      <c r="L125" s="141">
        <v>1987.89</v>
      </c>
      <c r="M125" s="141"/>
      <c r="N125" s="141"/>
      <c r="O125" s="141"/>
      <c r="P125" s="141"/>
      <c r="Q125" s="29">
        <f t="shared" si="6"/>
        <v>1904.19</v>
      </c>
      <c r="R125" s="75">
        <f t="shared" si="7"/>
        <v>3808.38</v>
      </c>
      <c r="S125" s="2"/>
      <c r="T125" s="2"/>
    </row>
    <row r="126" spans="1:20" ht="15.75" customHeight="1" x14ac:dyDescent="0.2">
      <c r="A126" s="141"/>
      <c r="B126" s="139"/>
      <c r="C126" s="217" t="s">
        <v>54</v>
      </c>
      <c r="D126" s="159"/>
      <c r="E126" s="141" t="s">
        <v>27</v>
      </c>
      <c r="F126" s="151">
        <f>F125</f>
        <v>2</v>
      </c>
      <c r="G126" s="141"/>
      <c r="H126" s="69"/>
      <c r="I126" s="70"/>
      <c r="J126" s="71"/>
      <c r="K126" s="71"/>
      <c r="L126" s="71"/>
      <c r="M126" s="71"/>
      <c r="N126" s="71"/>
      <c r="O126" s="71"/>
      <c r="P126" s="71"/>
      <c r="Q126" s="29"/>
      <c r="R126" s="72">
        <f>R125</f>
        <v>3808.38</v>
      </c>
      <c r="S126" s="2"/>
      <c r="T126" s="2"/>
    </row>
    <row r="127" spans="1:20" ht="74.25" customHeight="1" x14ac:dyDescent="0.2">
      <c r="A127" s="141">
        <v>39</v>
      </c>
      <c r="B127" s="139" t="s">
        <v>173</v>
      </c>
      <c r="C127" s="140" t="s">
        <v>200</v>
      </c>
      <c r="D127" s="141" t="s">
        <v>26</v>
      </c>
      <c r="E127" s="141" t="s">
        <v>27</v>
      </c>
      <c r="F127" s="71">
        <v>2</v>
      </c>
      <c r="G127" s="71"/>
      <c r="H127" s="69"/>
      <c r="I127" s="70"/>
      <c r="J127" s="141">
        <v>728.06</v>
      </c>
      <c r="K127" s="151">
        <v>764.46</v>
      </c>
      <c r="L127" s="141">
        <v>796.57</v>
      </c>
      <c r="M127" s="141"/>
      <c r="N127" s="141"/>
      <c r="O127" s="141"/>
      <c r="P127" s="141"/>
      <c r="Q127" s="29">
        <f t="shared" si="6"/>
        <v>763.03</v>
      </c>
      <c r="R127" s="75">
        <f t="shared" si="7"/>
        <v>1526.06</v>
      </c>
      <c r="S127" s="2"/>
      <c r="T127" s="2"/>
    </row>
    <row r="128" spans="1:20" ht="15.75" customHeight="1" x14ac:dyDescent="0.2">
      <c r="A128" s="141"/>
      <c r="B128" s="139"/>
      <c r="C128" s="217" t="s">
        <v>54</v>
      </c>
      <c r="D128" s="159"/>
      <c r="E128" s="141" t="s">
        <v>27</v>
      </c>
      <c r="F128" s="151">
        <f>F127</f>
        <v>2</v>
      </c>
      <c r="G128" s="141"/>
      <c r="H128" s="69"/>
      <c r="I128" s="70"/>
      <c r="J128" s="71"/>
      <c r="K128" s="71"/>
      <c r="L128" s="71"/>
      <c r="M128" s="71"/>
      <c r="N128" s="71"/>
      <c r="O128" s="71"/>
      <c r="P128" s="71"/>
      <c r="Q128" s="29"/>
      <c r="R128" s="72">
        <f>R127</f>
        <v>1526.06</v>
      </c>
      <c r="S128" s="2"/>
      <c r="T128" s="2"/>
    </row>
    <row r="129" spans="1:20" ht="15.75" customHeight="1" x14ac:dyDescent="0.2">
      <c r="A129" s="154">
        <v>40</v>
      </c>
      <c r="B129" s="226" t="s">
        <v>175</v>
      </c>
      <c r="C129" s="227" t="s">
        <v>201</v>
      </c>
      <c r="D129" s="141" t="s">
        <v>26</v>
      </c>
      <c r="E129" s="141" t="s">
        <v>62</v>
      </c>
      <c r="F129" s="71">
        <v>24</v>
      </c>
      <c r="G129" s="71"/>
      <c r="H129" s="69"/>
      <c r="I129" s="70"/>
      <c r="J129" s="141">
        <v>24.66</v>
      </c>
      <c r="K129" s="151">
        <v>25.89</v>
      </c>
      <c r="L129" s="141">
        <v>26.98</v>
      </c>
      <c r="M129" s="141"/>
      <c r="N129" s="141"/>
      <c r="O129" s="141"/>
      <c r="P129" s="141"/>
      <c r="Q129" s="29">
        <f t="shared" si="6"/>
        <v>25.84</v>
      </c>
      <c r="R129" s="75">
        <f t="shared" si="7"/>
        <v>620.16</v>
      </c>
      <c r="S129" s="2"/>
      <c r="T129" s="2"/>
    </row>
    <row r="130" spans="1:20" x14ac:dyDescent="0.2">
      <c r="A130" s="154"/>
      <c r="B130" s="166"/>
      <c r="C130" s="229"/>
      <c r="D130" s="141" t="s">
        <v>18</v>
      </c>
      <c r="E130" s="141" t="s">
        <v>62</v>
      </c>
      <c r="F130" s="71">
        <v>50</v>
      </c>
      <c r="G130" s="71"/>
      <c r="H130" s="69"/>
      <c r="I130" s="70"/>
      <c r="J130" s="141">
        <v>24.66</v>
      </c>
      <c r="K130" s="151">
        <v>25.89</v>
      </c>
      <c r="L130" s="141">
        <v>26.98</v>
      </c>
      <c r="M130" s="141"/>
      <c r="N130" s="141"/>
      <c r="O130" s="141"/>
      <c r="P130" s="141"/>
      <c r="Q130" s="29">
        <f t="shared" si="6"/>
        <v>25.84</v>
      </c>
      <c r="R130" s="75">
        <f t="shared" si="7"/>
        <v>1292</v>
      </c>
      <c r="S130" s="2"/>
      <c r="T130" s="2"/>
    </row>
    <row r="131" spans="1:20" x14ac:dyDescent="0.2">
      <c r="A131" s="154"/>
      <c r="B131" s="167"/>
      <c r="C131" s="228"/>
      <c r="D131" s="141" t="s">
        <v>20</v>
      </c>
      <c r="E131" s="141" t="s">
        <v>62</v>
      </c>
      <c r="F131" s="71">
        <v>6</v>
      </c>
      <c r="G131" s="71"/>
      <c r="H131" s="69"/>
      <c r="I131" s="70"/>
      <c r="J131" s="141">
        <v>24.66</v>
      </c>
      <c r="K131" s="151">
        <v>25.89</v>
      </c>
      <c r="L131" s="141">
        <v>26.98</v>
      </c>
      <c r="M131" s="141"/>
      <c r="N131" s="141"/>
      <c r="O131" s="141"/>
      <c r="P131" s="141"/>
      <c r="Q131" s="29">
        <f t="shared" si="6"/>
        <v>25.84</v>
      </c>
      <c r="R131" s="75">
        <f t="shared" si="7"/>
        <v>155.04</v>
      </c>
      <c r="S131" s="2"/>
      <c r="T131" s="2"/>
    </row>
    <row r="132" spans="1:20" ht="15.75" customHeight="1" x14ac:dyDescent="0.2">
      <c r="A132" s="141"/>
      <c r="B132" s="139"/>
      <c r="C132" s="217" t="s">
        <v>54</v>
      </c>
      <c r="D132" s="159"/>
      <c r="E132" s="141" t="s">
        <v>62</v>
      </c>
      <c r="F132" s="151">
        <f>F129+F130+F131</f>
        <v>80</v>
      </c>
      <c r="G132" s="141"/>
      <c r="H132" s="69"/>
      <c r="I132" s="70"/>
      <c r="J132" s="71"/>
      <c r="K132" s="71"/>
      <c r="L132" s="71"/>
      <c r="M132" s="71"/>
      <c r="N132" s="71"/>
      <c r="O132" s="71"/>
      <c r="P132" s="71"/>
      <c r="Q132" s="29"/>
      <c r="R132" s="75">
        <f>R129+R130+R131</f>
        <v>2067.1999999999998</v>
      </c>
      <c r="S132" s="2"/>
      <c r="T132" s="2"/>
    </row>
    <row r="133" spans="1:20" ht="33.75" x14ac:dyDescent="0.2">
      <c r="A133" s="141">
        <v>41</v>
      </c>
      <c r="B133" s="139" t="s">
        <v>175</v>
      </c>
      <c r="C133" s="140" t="s">
        <v>202</v>
      </c>
      <c r="D133" s="141" t="s">
        <v>26</v>
      </c>
      <c r="E133" s="141" t="s">
        <v>62</v>
      </c>
      <c r="F133" s="71">
        <v>8</v>
      </c>
      <c r="G133" s="71"/>
      <c r="H133" s="69"/>
      <c r="I133" s="70"/>
      <c r="J133" s="141">
        <v>13.54</v>
      </c>
      <c r="K133" s="151">
        <v>14.22</v>
      </c>
      <c r="L133" s="141">
        <v>14.81</v>
      </c>
      <c r="M133" s="141"/>
      <c r="N133" s="141"/>
      <c r="O133" s="141"/>
      <c r="P133" s="141"/>
      <c r="Q133" s="29">
        <f t="shared" si="6"/>
        <v>14.19</v>
      </c>
      <c r="R133" s="75">
        <f t="shared" si="7"/>
        <v>113.52</v>
      </c>
      <c r="S133" s="2"/>
      <c r="T133" s="2"/>
    </row>
    <row r="134" spans="1:20" ht="15.75" customHeight="1" x14ac:dyDescent="0.2">
      <c r="A134" s="141"/>
      <c r="B134" s="139"/>
      <c r="C134" s="217" t="s">
        <v>54</v>
      </c>
      <c r="D134" s="159"/>
      <c r="E134" s="141" t="s">
        <v>62</v>
      </c>
      <c r="F134" s="151">
        <f>F133</f>
        <v>8</v>
      </c>
      <c r="G134" s="141"/>
      <c r="H134" s="69"/>
      <c r="I134" s="70"/>
      <c r="J134" s="71"/>
      <c r="K134" s="71"/>
      <c r="L134" s="71"/>
      <c r="M134" s="71"/>
      <c r="N134" s="71"/>
      <c r="O134" s="71"/>
      <c r="P134" s="71"/>
      <c r="Q134" s="29"/>
      <c r="R134" s="72">
        <f>R133</f>
        <v>113.52</v>
      </c>
      <c r="S134" s="2"/>
      <c r="T134" s="2"/>
    </row>
    <row r="135" spans="1:20" ht="15.75" customHeight="1" x14ac:dyDescent="0.2">
      <c r="A135" s="220">
        <v>42</v>
      </c>
      <c r="B135" s="226" t="s">
        <v>176</v>
      </c>
      <c r="C135" s="227" t="s">
        <v>70</v>
      </c>
      <c r="D135" s="141" t="s">
        <v>26</v>
      </c>
      <c r="E135" s="141" t="s">
        <v>27</v>
      </c>
      <c r="F135" s="71">
        <v>8</v>
      </c>
      <c r="G135" s="71"/>
      <c r="H135" s="69"/>
      <c r="I135" s="70"/>
      <c r="J135" s="141">
        <v>32.28</v>
      </c>
      <c r="K135" s="151">
        <v>33.89</v>
      </c>
      <c r="L135" s="141">
        <v>35.32</v>
      </c>
      <c r="M135" s="141"/>
      <c r="N135" s="141"/>
      <c r="O135" s="141"/>
      <c r="P135" s="141"/>
      <c r="Q135" s="29">
        <f t="shared" si="6"/>
        <v>33.83</v>
      </c>
      <c r="R135" s="75">
        <f t="shared" si="7"/>
        <v>270.64</v>
      </c>
      <c r="S135" s="2"/>
      <c r="T135" s="2"/>
    </row>
    <row r="136" spans="1:20" x14ac:dyDescent="0.2">
      <c r="A136" s="162"/>
      <c r="B136" s="166"/>
      <c r="C136" s="229"/>
      <c r="D136" s="141" t="s">
        <v>18</v>
      </c>
      <c r="E136" s="141" t="s">
        <v>27</v>
      </c>
      <c r="F136" s="71">
        <v>45</v>
      </c>
      <c r="G136" s="71"/>
      <c r="H136" s="69"/>
      <c r="I136" s="70"/>
      <c r="J136" s="141">
        <v>32.28</v>
      </c>
      <c r="K136" s="151">
        <v>33.89</v>
      </c>
      <c r="L136" s="141">
        <v>35.32</v>
      </c>
      <c r="M136" s="141"/>
      <c r="N136" s="141"/>
      <c r="O136" s="141"/>
      <c r="P136" s="141"/>
      <c r="Q136" s="29">
        <f t="shared" si="6"/>
        <v>33.83</v>
      </c>
      <c r="R136" s="75">
        <f t="shared" si="7"/>
        <v>1522.35</v>
      </c>
      <c r="S136" s="2"/>
      <c r="T136" s="2"/>
    </row>
    <row r="137" spans="1:20" ht="39.75" customHeight="1" x14ac:dyDescent="0.2">
      <c r="A137" s="163"/>
      <c r="B137" s="167"/>
      <c r="C137" s="228"/>
      <c r="D137" s="141" t="s">
        <v>20</v>
      </c>
      <c r="E137" s="141" t="s">
        <v>27</v>
      </c>
      <c r="F137" s="71">
        <v>3</v>
      </c>
      <c r="G137" s="71"/>
      <c r="H137" s="69"/>
      <c r="I137" s="70"/>
      <c r="J137" s="141">
        <v>32.28</v>
      </c>
      <c r="K137" s="151">
        <v>33.89</v>
      </c>
      <c r="L137" s="141">
        <v>35.32</v>
      </c>
      <c r="M137" s="141"/>
      <c r="N137" s="141"/>
      <c r="O137" s="141"/>
      <c r="P137" s="141"/>
      <c r="Q137" s="29">
        <f t="shared" si="6"/>
        <v>33.83</v>
      </c>
      <c r="R137" s="75">
        <f t="shared" si="7"/>
        <v>101.49</v>
      </c>
      <c r="S137" s="2"/>
      <c r="T137" s="2"/>
    </row>
    <row r="138" spans="1:20" ht="15.75" customHeight="1" x14ac:dyDescent="0.2">
      <c r="A138" s="141"/>
      <c r="B138" s="139"/>
      <c r="C138" s="217" t="s">
        <v>54</v>
      </c>
      <c r="D138" s="159"/>
      <c r="E138" s="141" t="s">
        <v>27</v>
      </c>
      <c r="F138" s="151">
        <f>F135+F136+F137</f>
        <v>56</v>
      </c>
      <c r="G138" s="141"/>
      <c r="H138" s="69"/>
      <c r="I138" s="70"/>
      <c r="J138" s="71"/>
      <c r="K138" s="71"/>
      <c r="L138" s="71"/>
      <c r="M138" s="71"/>
      <c r="N138" s="71"/>
      <c r="O138" s="71"/>
      <c r="P138" s="71"/>
      <c r="Q138" s="29"/>
      <c r="R138" s="75">
        <f>R135+R136+R137</f>
        <v>1894.4799999999998</v>
      </c>
      <c r="S138" s="2"/>
      <c r="T138" s="2"/>
    </row>
    <row r="139" spans="1:20" ht="15.75" customHeight="1" x14ac:dyDescent="0.2">
      <c r="A139" s="220">
        <v>43</v>
      </c>
      <c r="B139" s="226" t="s">
        <v>177</v>
      </c>
      <c r="C139" s="227" t="s">
        <v>71</v>
      </c>
      <c r="D139" s="141" t="s">
        <v>26</v>
      </c>
      <c r="E139" s="141" t="s">
        <v>27</v>
      </c>
      <c r="F139" s="71">
        <v>16</v>
      </c>
      <c r="G139" s="71"/>
      <c r="H139" s="69"/>
      <c r="I139" s="70"/>
      <c r="J139" s="141">
        <v>72.260000000000005</v>
      </c>
      <c r="K139" s="151">
        <v>75.87</v>
      </c>
      <c r="L139" s="141">
        <v>79.06</v>
      </c>
      <c r="M139" s="141"/>
      <c r="N139" s="141"/>
      <c r="O139" s="141"/>
      <c r="P139" s="141"/>
      <c r="Q139" s="29">
        <f t="shared" si="6"/>
        <v>75.73</v>
      </c>
      <c r="R139" s="75">
        <f t="shared" si="7"/>
        <v>1211.68</v>
      </c>
      <c r="S139" s="2"/>
      <c r="T139" s="2"/>
    </row>
    <row r="140" spans="1:20" ht="33.75" customHeight="1" x14ac:dyDescent="0.2">
      <c r="A140" s="163"/>
      <c r="B140" s="167"/>
      <c r="C140" s="228"/>
      <c r="D140" s="141" t="s">
        <v>20</v>
      </c>
      <c r="E140" s="141" t="s">
        <v>27</v>
      </c>
      <c r="F140" s="71">
        <v>6</v>
      </c>
      <c r="G140" s="71"/>
      <c r="H140" s="69"/>
      <c r="I140" s="70"/>
      <c r="J140" s="141">
        <v>72.260000000000005</v>
      </c>
      <c r="K140" s="151">
        <v>75.87</v>
      </c>
      <c r="L140" s="141">
        <v>79.06</v>
      </c>
      <c r="M140" s="141"/>
      <c r="N140" s="141"/>
      <c r="O140" s="141"/>
      <c r="P140" s="141"/>
      <c r="Q140" s="29">
        <f t="shared" si="6"/>
        <v>75.73</v>
      </c>
      <c r="R140" s="75">
        <f t="shared" si="7"/>
        <v>454.38</v>
      </c>
      <c r="S140" s="2"/>
      <c r="T140" s="2"/>
    </row>
    <row r="141" spans="1:20" ht="15.75" customHeight="1" x14ac:dyDescent="0.2">
      <c r="A141" s="141"/>
      <c r="B141" s="139"/>
      <c r="C141" s="217" t="s">
        <v>54</v>
      </c>
      <c r="D141" s="159"/>
      <c r="E141" s="141" t="s">
        <v>27</v>
      </c>
      <c r="F141" s="151">
        <f>F139+F140</f>
        <v>22</v>
      </c>
      <c r="G141" s="141"/>
      <c r="H141" s="69"/>
      <c r="I141" s="70"/>
      <c r="J141" s="71"/>
      <c r="K141" s="71"/>
      <c r="L141" s="71"/>
      <c r="M141" s="71"/>
      <c r="N141" s="71"/>
      <c r="O141" s="71"/>
      <c r="P141" s="71"/>
      <c r="Q141" s="29"/>
      <c r="R141" s="75">
        <f>R139+R140</f>
        <v>1666.06</v>
      </c>
      <c r="S141" s="2"/>
      <c r="T141" s="2"/>
    </row>
    <row r="142" spans="1:20" ht="15.75" customHeight="1" x14ac:dyDescent="0.2">
      <c r="A142" s="220">
        <v>44</v>
      </c>
      <c r="B142" s="226" t="s">
        <v>178</v>
      </c>
      <c r="C142" s="227" t="s">
        <v>72</v>
      </c>
      <c r="D142" s="141" t="s">
        <v>26</v>
      </c>
      <c r="E142" s="141" t="s">
        <v>27</v>
      </c>
      <c r="F142" s="71">
        <v>8</v>
      </c>
      <c r="G142" s="71"/>
      <c r="H142" s="69"/>
      <c r="I142" s="70"/>
      <c r="J142" s="141">
        <v>31.32</v>
      </c>
      <c r="K142" s="151">
        <v>32.89</v>
      </c>
      <c r="L142" s="141">
        <v>34.270000000000003</v>
      </c>
      <c r="M142" s="141"/>
      <c r="N142" s="141"/>
      <c r="O142" s="141"/>
      <c r="P142" s="141"/>
      <c r="Q142" s="29">
        <f t="shared" si="6"/>
        <v>32.83</v>
      </c>
      <c r="R142" s="75">
        <f t="shared" si="7"/>
        <v>262.64</v>
      </c>
      <c r="S142" s="2"/>
      <c r="T142" s="2"/>
    </row>
    <row r="143" spans="1:20" ht="54.75" customHeight="1" x14ac:dyDescent="0.2">
      <c r="A143" s="163"/>
      <c r="B143" s="167"/>
      <c r="C143" s="228"/>
      <c r="D143" s="141" t="s">
        <v>18</v>
      </c>
      <c r="E143" s="141" t="s">
        <v>27</v>
      </c>
      <c r="F143" s="71">
        <v>8</v>
      </c>
      <c r="G143" s="71"/>
      <c r="H143" s="69"/>
      <c r="I143" s="70"/>
      <c r="J143" s="141">
        <v>31.32</v>
      </c>
      <c r="K143" s="151">
        <v>32.89</v>
      </c>
      <c r="L143" s="141">
        <v>34.270000000000003</v>
      </c>
      <c r="M143" s="141"/>
      <c r="N143" s="141"/>
      <c r="O143" s="141"/>
      <c r="P143" s="141"/>
      <c r="Q143" s="29">
        <f t="shared" si="6"/>
        <v>32.83</v>
      </c>
      <c r="R143" s="75">
        <f t="shared" si="7"/>
        <v>262.64</v>
      </c>
      <c r="S143" s="2"/>
      <c r="T143" s="2"/>
    </row>
    <row r="144" spans="1:20" ht="15.75" customHeight="1" x14ac:dyDescent="0.2">
      <c r="A144" s="141"/>
      <c r="B144" s="139"/>
      <c r="C144" s="217" t="s">
        <v>54</v>
      </c>
      <c r="D144" s="159"/>
      <c r="E144" s="141" t="s">
        <v>62</v>
      </c>
      <c r="F144" s="151">
        <f>F142+F143</f>
        <v>16</v>
      </c>
      <c r="G144" s="141"/>
      <c r="H144" s="69"/>
      <c r="I144" s="70"/>
      <c r="J144" s="71"/>
      <c r="K144" s="71"/>
      <c r="L144" s="71"/>
      <c r="M144" s="71"/>
      <c r="N144" s="71"/>
      <c r="O144" s="71"/>
      <c r="P144" s="71"/>
      <c r="Q144" s="29"/>
      <c r="R144" s="75">
        <f>R142+R143</f>
        <v>525.28</v>
      </c>
      <c r="S144" s="2"/>
      <c r="T144" s="2"/>
    </row>
    <row r="145" spans="1:20" ht="15.75" customHeight="1" x14ac:dyDescent="0.2">
      <c r="A145" s="220">
        <v>45</v>
      </c>
      <c r="B145" s="221" t="s">
        <v>162</v>
      </c>
      <c r="C145" s="216" t="s">
        <v>73</v>
      </c>
      <c r="D145" s="127" t="s">
        <v>26</v>
      </c>
      <c r="E145" s="141" t="s">
        <v>27</v>
      </c>
      <c r="F145" s="71">
        <v>45</v>
      </c>
      <c r="G145" s="71"/>
      <c r="H145" s="69"/>
      <c r="I145" s="70"/>
      <c r="J145" s="141">
        <v>9.16</v>
      </c>
      <c r="K145" s="151">
        <v>9.6199999999999992</v>
      </c>
      <c r="L145" s="141">
        <v>10.02</v>
      </c>
      <c r="M145" s="141"/>
      <c r="N145" s="141"/>
      <c r="O145" s="141"/>
      <c r="P145" s="141"/>
      <c r="Q145" s="29">
        <f t="shared" si="6"/>
        <v>9.6</v>
      </c>
      <c r="R145" s="75">
        <f t="shared" si="7"/>
        <v>432</v>
      </c>
      <c r="S145" s="2"/>
      <c r="T145" s="2"/>
    </row>
    <row r="146" spans="1:20" x14ac:dyDescent="0.2">
      <c r="A146" s="162"/>
      <c r="B146" s="221"/>
      <c r="C146" s="216"/>
      <c r="D146" s="127" t="s">
        <v>18</v>
      </c>
      <c r="E146" s="141" t="s">
        <v>27</v>
      </c>
      <c r="F146" s="71">
        <v>30</v>
      </c>
      <c r="G146" s="71"/>
      <c r="H146" s="69"/>
      <c r="I146" s="70"/>
      <c r="J146" s="141">
        <v>9.16</v>
      </c>
      <c r="K146" s="151">
        <v>9.6199999999999992</v>
      </c>
      <c r="L146" s="141">
        <v>10.02</v>
      </c>
      <c r="M146" s="141"/>
      <c r="N146" s="141"/>
      <c r="O146" s="141"/>
      <c r="P146" s="141"/>
      <c r="Q146" s="29">
        <f t="shared" si="6"/>
        <v>9.6</v>
      </c>
      <c r="R146" s="75">
        <f t="shared" si="7"/>
        <v>288</v>
      </c>
      <c r="S146" s="2"/>
      <c r="T146" s="2"/>
    </row>
    <row r="147" spans="1:20" ht="23.25" customHeight="1" x14ac:dyDescent="0.2">
      <c r="A147" s="163"/>
      <c r="B147" s="221"/>
      <c r="C147" s="216"/>
      <c r="D147" s="127" t="s">
        <v>20</v>
      </c>
      <c r="E147" s="141" t="s">
        <v>27</v>
      </c>
      <c r="F147" s="71">
        <v>50</v>
      </c>
      <c r="G147" s="71"/>
      <c r="H147" s="69"/>
      <c r="I147" s="70"/>
      <c r="J147" s="141">
        <v>9.16</v>
      </c>
      <c r="K147" s="151">
        <v>9.6199999999999992</v>
      </c>
      <c r="L147" s="141">
        <v>10.02</v>
      </c>
      <c r="M147" s="141"/>
      <c r="N147" s="141"/>
      <c r="O147" s="141"/>
      <c r="P147" s="141"/>
      <c r="Q147" s="29">
        <f t="shared" si="6"/>
        <v>9.6</v>
      </c>
      <c r="R147" s="75">
        <f t="shared" si="7"/>
        <v>480</v>
      </c>
      <c r="S147" s="2"/>
      <c r="T147" s="2"/>
    </row>
    <row r="148" spans="1:20" ht="15.75" customHeight="1" x14ac:dyDescent="0.2">
      <c r="A148" s="141"/>
      <c r="B148" s="139"/>
      <c r="C148" s="217" t="s">
        <v>54</v>
      </c>
      <c r="D148" s="159"/>
      <c r="E148" s="141" t="s">
        <v>27</v>
      </c>
      <c r="F148" s="151">
        <f>F145+F146+F147</f>
        <v>125</v>
      </c>
      <c r="G148" s="141"/>
      <c r="H148" s="69"/>
      <c r="I148" s="70"/>
      <c r="J148" s="71"/>
      <c r="K148" s="71"/>
      <c r="L148" s="71"/>
      <c r="M148" s="71"/>
      <c r="N148" s="71"/>
      <c r="O148" s="71"/>
      <c r="P148" s="71"/>
      <c r="Q148" s="29"/>
      <c r="R148" s="75">
        <f>R145+R146+R147</f>
        <v>1200</v>
      </c>
      <c r="S148" s="2"/>
      <c r="T148" s="2"/>
    </row>
    <row r="149" spans="1:20" ht="45" x14ac:dyDescent="0.2">
      <c r="A149" s="141">
        <v>46</v>
      </c>
      <c r="B149" s="139" t="s">
        <v>158</v>
      </c>
      <c r="C149" s="140" t="s">
        <v>74</v>
      </c>
      <c r="D149" s="141" t="s">
        <v>26</v>
      </c>
      <c r="E149" s="141" t="s">
        <v>27</v>
      </c>
      <c r="F149" s="71">
        <v>1</v>
      </c>
      <c r="G149" s="71"/>
      <c r="H149" s="69"/>
      <c r="I149" s="70"/>
      <c r="J149" s="141">
        <v>520.22</v>
      </c>
      <c r="K149" s="151">
        <v>546.23</v>
      </c>
      <c r="L149" s="141">
        <v>569.16999999999996</v>
      </c>
      <c r="M149" s="141"/>
      <c r="N149" s="141"/>
      <c r="O149" s="141"/>
      <c r="P149" s="141"/>
      <c r="Q149" s="29">
        <f t="shared" si="6"/>
        <v>545.21</v>
      </c>
      <c r="R149" s="75">
        <f t="shared" si="7"/>
        <v>545.21</v>
      </c>
      <c r="S149" s="2"/>
      <c r="T149" s="2"/>
    </row>
    <row r="150" spans="1:20" ht="15.75" customHeight="1" x14ac:dyDescent="0.2">
      <c r="A150" s="141"/>
      <c r="B150" s="139"/>
      <c r="C150" s="217" t="s">
        <v>54</v>
      </c>
      <c r="D150" s="159"/>
      <c r="E150" s="141" t="s">
        <v>27</v>
      </c>
      <c r="F150" s="151">
        <f>F149</f>
        <v>1</v>
      </c>
      <c r="G150" s="141"/>
      <c r="H150" s="69"/>
      <c r="I150" s="70"/>
      <c r="J150" s="71"/>
      <c r="K150" s="71"/>
      <c r="L150" s="71"/>
      <c r="M150" s="71"/>
      <c r="N150" s="71"/>
      <c r="O150" s="71"/>
      <c r="P150" s="71"/>
      <c r="Q150" s="29"/>
      <c r="R150" s="75">
        <f>R149</f>
        <v>545.21</v>
      </c>
      <c r="S150" s="2"/>
      <c r="T150" s="2"/>
    </row>
    <row r="151" spans="1:20" ht="15.75" customHeight="1" x14ac:dyDescent="0.2">
      <c r="A151" s="230">
        <v>47</v>
      </c>
      <c r="B151" s="164" t="s">
        <v>75</v>
      </c>
      <c r="C151" s="168" t="s">
        <v>76</v>
      </c>
      <c r="D151" s="160" t="s">
        <v>77</v>
      </c>
      <c r="E151" s="230" t="s">
        <v>47</v>
      </c>
      <c r="F151" s="196">
        <v>5</v>
      </c>
      <c r="G151" s="232"/>
      <c r="H151" s="232"/>
      <c r="I151" s="239"/>
      <c r="J151" s="235"/>
      <c r="K151" s="235"/>
      <c r="L151" s="235"/>
      <c r="M151" s="237">
        <v>12</v>
      </c>
      <c r="N151" s="214">
        <v>22.3</v>
      </c>
      <c r="O151" s="214">
        <v>20.03</v>
      </c>
      <c r="P151" s="132"/>
      <c r="Q151" s="214">
        <f xml:space="preserve"> ROUND((O151+N151+M151)/3,2)</f>
        <v>18.11</v>
      </c>
      <c r="R151" s="232">
        <f>Q151*F151</f>
        <v>90.55</v>
      </c>
      <c r="S151" s="2"/>
      <c r="T151" s="2"/>
    </row>
    <row r="152" spans="1:20" x14ac:dyDescent="0.2">
      <c r="A152" s="231"/>
      <c r="B152" s="165"/>
      <c r="C152" s="195"/>
      <c r="D152" s="184"/>
      <c r="E152" s="234"/>
      <c r="F152" s="213"/>
      <c r="G152" s="233"/>
      <c r="H152" s="233"/>
      <c r="I152" s="240"/>
      <c r="J152" s="236"/>
      <c r="K152" s="236"/>
      <c r="L152" s="236"/>
      <c r="M152" s="238"/>
      <c r="N152" s="215"/>
      <c r="O152" s="215"/>
      <c r="P152" s="133"/>
      <c r="Q152" s="215"/>
      <c r="R152" s="233"/>
      <c r="S152" s="2"/>
      <c r="T152" s="2"/>
    </row>
    <row r="153" spans="1:20" s="11" customFormat="1" ht="15.75" customHeight="1" x14ac:dyDescent="0.2">
      <c r="A153" s="79"/>
      <c r="B153" s="157" t="s">
        <v>21</v>
      </c>
      <c r="C153" s="159"/>
      <c r="D153" s="19"/>
      <c r="E153" s="80" t="s">
        <v>27</v>
      </c>
      <c r="F153" s="20">
        <f>SUM(F151:F152)</f>
        <v>5</v>
      </c>
      <c r="G153" s="81"/>
      <c r="H153" s="82"/>
      <c r="I153" s="82"/>
      <c r="J153" s="83"/>
      <c r="K153" s="83"/>
      <c r="L153" s="83"/>
      <c r="M153" s="22"/>
      <c r="N153" s="22"/>
      <c r="O153" s="22"/>
      <c r="P153" s="22"/>
      <c r="Q153" s="23"/>
      <c r="R153" s="24">
        <f>SUM(R151:R152)</f>
        <v>90.55</v>
      </c>
      <c r="S153" s="10"/>
      <c r="T153" s="10"/>
    </row>
    <row r="154" spans="1:20" ht="15.75" customHeight="1" x14ac:dyDescent="0.2">
      <c r="A154" s="230">
        <v>48</v>
      </c>
      <c r="B154" s="164" t="s">
        <v>180</v>
      </c>
      <c r="C154" s="168" t="s">
        <v>78</v>
      </c>
      <c r="D154" s="160" t="s">
        <v>77</v>
      </c>
      <c r="E154" s="230" t="s">
        <v>48</v>
      </c>
      <c r="F154" s="196">
        <v>1</v>
      </c>
      <c r="G154" s="232"/>
      <c r="H154" s="232"/>
      <c r="I154" s="239"/>
      <c r="J154" s="235"/>
      <c r="K154" s="235"/>
      <c r="L154" s="235"/>
      <c r="M154" s="237">
        <v>265</v>
      </c>
      <c r="N154" s="214">
        <v>330.01</v>
      </c>
      <c r="O154" s="214">
        <v>445.5</v>
      </c>
      <c r="P154" s="132"/>
      <c r="Q154" s="214">
        <f xml:space="preserve"> ROUND((O154+N154+M154)/3,2)</f>
        <v>346.84</v>
      </c>
      <c r="R154" s="232">
        <f>Q154*F154</f>
        <v>346.84</v>
      </c>
      <c r="S154" s="2"/>
      <c r="T154" s="2"/>
    </row>
    <row r="155" spans="1:20" x14ac:dyDescent="0.2">
      <c r="A155" s="231"/>
      <c r="B155" s="165"/>
      <c r="C155" s="195"/>
      <c r="D155" s="184"/>
      <c r="E155" s="234"/>
      <c r="F155" s="213"/>
      <c r="G155" s="233"/>
      <c r="H155" s="233"/>
      <c r="I155" s="240"/>
      <c r="J155" s="236"/>
      <c r="K155" s="236"/>
      <c r="L155" s="236"/>
      <c r="M155" s="238"/>
      <c r="N155" s="215"/>
      <c r="O155" s="215"/>
      <c r="P155" s="133"/>
      <c r="Q155" s="215"/>
      <c r="R155" s="233"/>
      <c r="S155" s="2"/>
      <c r="T155" s="2"/>
    </row>
    <row r="156" spans="1:20" s="11" customFormat="1" ht="15.75" customHeight="1" x14ac:dyDescent="0.2">
      <c r="A156" s="79"/>
      <c r="B156" s="157" t="s">
        <v>21</v>
      </c>
      <c r="C156" s="159"/>
      <c r="D156" s="19"/>
      <c r="E156" s="80" t="s">
        <v>48</v>
      </c>
      <c r="F156" s="20">
        <v>1</v>
      </c>
      <c r="G156" s="81"/>
      <c r="H156" s="82"/>
      <c r="I156" s="82"/>
      <c r="J156" s="83"/>
      <c r="K156" s="83"/>
      <c r="L156" s="83"/>
      <c r="M156" s="22"/>
      <c r="N156" s="22"/>
      <c r="O156" s="22"/>
      <c r="P156" s="22"/>
      <c r="Q156" s="23"/>
      <c r="R156" s="24">
        <f>SUM(R154:R155)</f>
        <v>346.84</v>
      </c>
      <c r="S156" s="10"/>
      <c r="T156" s="10"/>
    </row>
    <row r="157" spans="1:20" ht="15.75" customHeight="1" x14ac:dyDescent="0.2">
      <c r="A157" s="230">
        <v>49</v>
      </c>
      <c r="B157" s="164" t="s">
        <v>181</v>
      </c>
      <c r="C157" s="168" t="s">
        <v>79</v>
      </c>
      <c r="D157" s="160" t="s">
        <v>77</v>
      </c>
      <c r="E157" s="230" t="s">
        <v>47</v>
      </c>
      <c r="F157" s="196">
        <v>1</v>
      </c>
      <c r="G157" s="232"/>
      <c r="H157" s="232"/>
      <c r="I157" s="239"/>
      <c r="J157" s="235"/>
      <c r="K157" s="235"/>
      <c r="L157" s="235"/>
      <c r="M157" s="237">
        <v>1043</v>
      </c>
      <c r="N157" s="214">
        <v>1603.19</v>
      </c>
      <c r="O157" s="214">
        <v>1633.64</v>
      </c>
      <c r="P157" s="132"/>
      <c r="Q157" s="214">
        <f xml:space="preserve"> ROUND((O157+N157+M157)/3,2)</f>
        <v>1426.61</v>
      </c>
      <c r="R157" s="232">
        <f>Q157*F157</f>
        <v>1426.61</v>
      </c>
      <c r="S157" s="2"/>
      <c r="T157" s="2"/>
    </row>
    <row r="158" spans="1:20" x14ac:dyDescent="0.2">
      <c r="A158" s="231"/>
      <c r="B158" s="165"/>
      <c r="C158" s="195"/>
      <c r="D158" s="184"/>
      <c r="E158" s="234"/>
      <c r="F158" s="213"/>
      <c r="G158" s="233"/>
      <c r="H158" s="233"/>
      <c r="I158" s="240"/>
      <c r="J158" s="236"/>
      <c r="K158" s="236"/>
      <c r="L158" s="236"/>
      <c r="M158" s="238"/>
      <c r="N158" s="215"/>
      <c r="O158" s="215"/>
      <c r="P158" s="133"/>
      <c r="Q158" s="215"/>
      <c r="R158" s="233"/>
      <c r="S158" s="2"/>
      <c r="T158" s="2"/>
    </row>
    <row r="159" spans="1:20" s="11" customFormat="1" ht="15.75" customHeight="1" x14ac:dyDescent="0.2">
      <c r="A159" s="79"/>
      <c r="B159" s="157" t="s">
        <v>21</v>
      </c>
      <c r="C159" s="159"/>
      <c r="D159" s="19"/>
      <c r="E159" s="80" t="s">
        <v>47</v>
      </c>
      <c r="F159" s="20">
        <v>1</v>
      </c>
      <c r="G159" s="81"/>
      <c r="H159" s="82"/>
      <c r="I159" s="82"/>
      <c r="J159" s="83"/>
      <c r="K159" s="83"/>
      <c r="L159" s="83"/>
      <c r="M159" s="22"/>
      <c r="N159" s="22"/>
      <c r="O159" s="22"/>
      <c r="P159" s="22"/>
      <c r="Q159" s="23"/>
      <c r="R159" s="24">
        <f>SUM(R157:R158)</f>
        <v>1426.61</v>
      </c>
      <c r="S159" s="10"/>
      <c r="T159" s="10"/>
    </row>
    <row r="160" spans="1:20" ht="15.75" customHeight="1" x14ac:dyDescent="0.2">
      <c r="A160" s="230">
        <v>50</v>
      </c>
      <c r="B160" s="164" t="s">
        <v>80</v>
      </c>
      <c r="C160" s="168" t="s">
        <v>81</v>
      </c>
      <c r="D160" s="160" t="s">
        <v>77</v>
      </c>
      <c r="E160" s="230" t="s">
        <v>47</v>
      </c>
      <c r="F160" s="196">
        <v>6</v>
      </c>
      <c r="G160" s="232"/>
      <c r="H160" s="232"/>
      <c r="I160" s="239"/>
      <c r="J160" s="235"/>
      <c r="K160" s="235"/>
      <c r="L160" s="235"/>
      <c r="M160" s="237">
        <v>151</v>
      </c>
      <c r="N160" s="214">
        <v>162.18</v>
      </c>
      <c r="O160" s="214">
        <v>365.3</v>
      </c>
      <c r="P160" s="132"/>
      <c r="Q160" s="214">
        <f xml:space="preserve"> ROUND((O160+N160+M160)/3,2)</f>
        <v>226.16</v>
      </c>
      <c r="R160" s="232">
        <f>Q160*F160</f>
        <v>1356.96</v>
      </c>
      <c r="S160" s="2"/>
      <c r="T160" s="2"/>
    </row>
    <row r="161" spans="1:20" ht="21.75" customHeight="1" x14ac:dyDescent="0.2">
      <c r="A161" s="231"/>
      <c r="B161" s="165"/>
      <c r="C161" s="195"/>
      <c r="D161" s="184"/>
      <c r="E161" s="234"/>
      <c r="F161" s="213"/>
      <c r="G161" s="233"/>
      <c r="H161" s="233"/>
      <c r="I161" s="240"/>
      <c r="J161" s="236"/>
      <c r="K161" s="236"/>
      <c r="L161" s="236"/>
      <c r="M161" s="238"/>
      <c r="N161" s="215"/>
      <c r="O161" s="215"/>
      <c r="P161" s="133"/>
      <c r="Q161" s="215"/>
      <c r="R161" s="233"/>
      <c r="S161" s="2"/>
      <c r="T161" s="2"/>
    </row>
    <row r="162" spans="1:20" s="11" customFormat="1" ht="15.75" customHeight="1" x14ac:dyDescent="0.2">
      <c r="A162" s="79"/>
      <c r="B162" s="157" t="s">
        <v>21</v>
      </c>
      <c r="C162" s="159"/>
      <c r="D162" s="19"/>
      <c r="E162" s="80" t="s">
        <v>47</v>
      </c>
      <c r="F162" s="20">
        <v>6</v>
      </c>
      <c r="G162" s="81"/>
      <c r="H162" s="82"/>
      <c r="I162" s="82"/>
      <c r="J162" s="83"/>
      <c r="K162" s="83"/>
      <c r="L162" s="83"/>
      <c r="M162" s="22"/>
      <c r="N162" s="22"/>
      <c r="O162" s="22"/>
      <c r="P162" s="22"/>
      <c r="Q162" s="23"/>
      <c r="R162" s="24">
        <f>SUM(R160:R161)</f>
        <v>1356.96</v>
      </c>
      <c r="S162" s="10"/>
      <c r="T162" s="10"/>
    </row>
    <row r="163" spans="1:20" ht="15.75" customHeight="1" x14ac:dyDescent="0.2">
      <c r="A163" s="230">
        <v>51</v>
      </c>
      <c r="B163" s="164" t="s">
        <v>82</v>
      </c>
      <c r="C163" s="168" t="s">
        <v>83</v>
      </c>
      <c r="D163" s="160" t="s">
        <v>77</v>
      </c>
      <c r="E163" s="230" t="s">
        <v>48</v>
      </c>
      <c r="F163" s="196">
        <v>1</v>
      </c>
      <c r="G163" s="232"/>
      <c r="H163" s="232"/>
      <c r="I163" s="239"/>
      <c r="J163" s="84"/>
      <c r="K163" s="84"/>
      <c r="L163" s="84"/>
      <c r="M163" s="237">
        <v>216</v>
      </c>
      <c r="N163" s="214">
        <v>197.08</v>
      </c>
      <c r="O163" s="214">
        <v>240.8</v>
      </c>
      <c r="P163" s="132"/>
      <c r="Q163" s="214">
        <f xml:space="preserve"> ROUND((O163+N163+M163)/3,2)</f>
        <v>217.96</v>
      </c>
      <c r="R163" s="232">
        <f>Q163*F163</f>
        <v>217.96</v>
      </c>
      <c r="S163" s="2"/>
      <c r="T163" s="2"/>
    </row>
    <row r="164" spans="1:20" x14ac:dyDescent="0.2">
      <c r="A164" s="231"/>
      <c r="B164" s="165"/>
      <c r="C164" s="195"/>
      <c r="D164" s="184"/>
      <c r="E164" s="234"/>
      <c r="F164" s="213"/>
      <c r="G164" s="233"/>
      <c r="H164" s="233"/>
      <c r="I164" s="240"/>
      <c r="J164" s="85"/>
      <c r="K164" s="85"/>
      <c r="L164" s="85"/>
      <c r="M164" s="238"/>
      <c r="N164" s="215"/>
      <c r="O164" s="215"/>
      <c r="P164" s="133"/>
      <c r="Q164" s="215"/>
      <c r="R164" s="233"/>
      <c r="S164" s="2"/>
      <c r="T164" s="2"/>
    </row>
    <row r="165" spans="1:20" s="11" customFormat="1" ht="15.75" customHeight="1" x14ac:dyDescent="0.2">
      <c r="A165" s="79"/>
      <c r="B165" s="157" t="s">
        <v>21</v>
      </c>
      <c r="C165" s="159"/>
      <c r="D165" s="19"/>
      <c r="E165" s="80" t="s">
        <v>48</v>
      </c>
      <c r="F165" s="20">
        <v>1</v>
      </c>
      <c r="G165" s="81"/>
      <c r="H165" s="82"/>
      <c r="I165" s="82"/>
      <c r="J165" s="83"/>
      <c r="K165" s="83"/>
      <c r="L165" s="83"/>
      <c r="M165" s="22"/>
      <c r="N165" s="22"/>
      <c r="O165" s="22"/>
      <c r="P165" s="22"/>
      <c r="Q165" s="23"/>
      <c r="R165" s="24">
        <f>SUM(R163:R164)</f>
        <v>217.96</v>
      </c>
      <c r="S165" s="10"/>
      <c r="T165" s="10"/>
    </row>
    <row r="166" spans="1:20" ht="15.75" customHeight="1" x14ac:dyDescent="0.2">
      <c r="A166" s="230">
        <v>52</v>
      </c>
      <c r="B166" s="164" t="s">
        <v>84</v>
      </c>
      <c r="C166" s="168" t="s">
        <v>85</v>
      </c>
      <c r="D166" s="160" t="s">
        <v>77</v>
      </c>
      <c r="E166" s="230" t="s">
        <v>47</v>
      </c>
      <c r="F166" s="196">
        <v>1</v>
      </c>
      <c r="G166" s="232"/>
      <c r="H166" s="232"/>
      <c r="I166" s="239"/>
      <c r="J166" s="235"/>
      <c r="K166" s="235"/>
      <c r="L166" s="235"/>
      <c r="M166" s="237">
        <v>19</v>
      </c>
      <c r="N166" s="214">
        <v>22.94</v>
      </c>
      <c r="O166" s="214">
        <v>34.93</v>
      </c>
      <c r="P166" s="132"/>
      <c r="Q166" s="214">
        <f xml:space="preserve"> ROUND((O166+N166+M166)/3,2)</f>
        <v>25.62</v>
      </c>
      <c r="R166" s="232">
        <f>Q166*F166</f>
        <v>25.62</v>
      </c>
      <c r="S166" s="2"/>
      <c r="T166" s="2"/>
    </row>
    <row r="167" spans="1:20" x14ac:dyDescent="0.2">
      <c r="A167" s="231"/>
      <c r="B167" s="165"/>
      <c r="C167" s="195"/>
      <c r="D167" s="184"/>
      <c r="E167" s="234"/>
      <c r="F167" s="213"/>
      <c r="G167" s="233"/>
      <c r="H167" s="233"/>
      <c r="I167" s="240"/>
      <c r="J167" s="236"/>
      <c r="K167" s="236"/>
      <c r="L167" s="236"/>
      <c r="M167" s="238"/>
      <c r="N167" s="215"/>
      <c r="O167" s="215"/>
      <c r="P167" s="133"/>
      <c r="Q167" s="215"/>
      <c r="R167" s="233"/>
      <c r="S167" s="2"/>
      <c r="T167" s="2"/>
    </row>
    <row r="168" spans="1:20" s="11" customFormat="1" ht="15.75" customHeight="1" x14ac:dyDescent="0.2">
      <c r="A168" s="79"/>
      <c r="B168" s="157" t="s">
        <v>21</v>
      </c>
      <c r="C168" s="159"/>
      <c r="D168" s="19"/>
      <c r="E168" s="80" t="s">
        <v>47</v>
      </c>
      <c r="F168" s="20">
        <v>1</v>
      </c>
      <c r="G168" s="81"/>
      <c r="H168" s="82"/>
      <c r="I168" s="82"/>
      <c r="J168" s="83"/>
      <c r="K168" s="83"/>
      <c r="L168" s="83"/>
      <c r="M168" s="22"/>
      <c r="N168" s="22"/>
      <c r="O168" s="22"/>
      <c r="P168" s="22"/>
      <c r="Q168" s="23"/>
      <c r="R168" s="24">
        <f>SUM(R166:R167)</f>
        <v>25.62</v>
      </c>
      <c r="S168" s="10"/>
      <c r="T168" s="10"/>
    </row>
    <row r="169" spans="1:20" ht="15.75" customHeight="1" x14ac:dyDescent="0.2">
      <c r="A169" s="230">
        <v>53</v>
      </c>
      <c r="B169" s="164" t="s">
        <v>86</v>
      </c>
      <c r="C169" s="168" t="s">
        <v>87</v>
      </c>
      <c r="D169" s="160" t="s">
        <v>77</v>
      </c>
      <c r="E169" s="230" t="s">
        <v>48</v>
      </c>
      <c r="F169" s="196">
        <v>1</v>
      </c>
      <c r="G169" s="232"/>
      <c r="H169" s="232"/>
      <c r="I169" s="239"/>
      <c r="J169" s="235"/>
      <c r="K169" s="235"/>
      <c r="L169" s="235"/>
      <c r="M169" s="237">
        <v>61</v>
      </c>
      <c r="N169" s="214">
        <v>104.79</v>
      </c>
      <c r="O169" s="214">
        <v>79.239999999999995</v>
      </c>
      <c r="P169" s="132"/>
      <c r="Q169" s="214">
        <f xml:space="preserve"> ROUND((O169+N169+M169)/3,2)</f>
        <v>81.680000000000007</v>
      </c>
      <c r="R169" s="232">
        <f>Q169*F169</f>
        <v>81.680000000000007</v>
      </c>
      <c r="S169" s="2"/>
      <c r="T169" s="2"/>
    </row>
    <row r="170" spans="1:20" ht="24" customHeight="1" x14ac:dyDescent="0.2">
      <c r="A170" s="231"/>
      <c r="B170" s="165"/>
      <c r="C170" s="195"/>
      <c r="D170" s="184"/>
      <c r="E170" s="234"/>
      <c r="F170" s="213"/>
      <c r="G170" s="233"/>
      <c r="H170" s="233"/>
      <c r="I170" s="240"/>
      <c r="J170" s="236"/>
      <c r="K170" s="236"/>
      <c r="L170" s="236"/>
      <c r="M170" s="238"/>
      <c r="N170" s="215"/>
      <c r="O170" s="215"/>
      <c r="P170" s="133"/>
      <c r="Q170" s="215"/>
      <c r="R170" s="233"/>
      <c r="S170" s="2"/>
      <c r="T170" s="2"/>
    </row>
    <row r="171" spans="1:20" s="11" customFormat="1" ht="15.75" customHeight="1" x14ac:dyDescent="0.2">
      <c r="A171" s="79"/>
      <c r="B171" s="157" t="s">
        <v>21</v>
      </c>
      <c r="C171" s="159"/>
      <c r="D171" s="19"/>
      <c r="E171" s="80" t="s">
        <v>48</v>
      </c>
      <c r="F171" s="20">
        <v>1</v>
      </c>
      <c r="G171" s="81"/>
      <c r="H171" s="82"/>
      <c r="I171" s="82"/>
      <c r="J171" s="83"/>
      <c r="K171" s="83"/>
      <c r="L171" s="83"/>
      <c r="M171" s="22"/>
      <c r="N171" s="22"/>
      <c r="O171" s="22"/>
      <c r="P171" s="22"/>
      <c r="Q171" s="23"/>
      <c r="R171" s="24">
        <f>SUM(R169:R170)</f>
        <v>81.680000000000007</v>
      </c>
      <c r="S171" s="10"/>
      <c r="T171" s="10"/>
    </row>
    <row r="172" spans="1:20" ht="15.75" customHeight="1" x14ac:dyDescent="0.2">
      <c r="A172" s="230">
        <v>54</v>
      </c>
      <c r="B172" s="164" t="s">
        <v>88</v>
      </c>
      <c r="C172" s="168" t="s">
        <v>89</v>
      </c>
      <c r="D172" s="160" t="s">
        <v>77</v>
      </c>
      <c r="E172" s="230" t="s">
        <v>27</v>
      </c>
      <c r="F172" s="196">
        <v>1</v>
      </c>
      <c r="G172" s="232"/>
      <c r="H172" s="232"/>
      <c r="I172" s="239"/>
      <c r="J172" s="235"/>
      <c r="K172" s="235"/>
      <c r="L172" s="235"/>
      <c r="M172" s="237">
        <v>39</v>
      </c>
      <c r="N172" s="214">
        <v>75.790000000000006</v>
      </c>
      <c r="O172" s="214">
        <v>53.92</v>
      </c>
      <c r="P172" s="132"/>
      <c r="Q172" s="214">
        <f xml:space="preserve"> ROUND((O172+N172+M172)/3,2)</f>
        <v>56.24</v>
      </c>
      <c r="R172" s="232">
        <f>Q172*F172</f>
        <v>56.24</v>
      </c>
      <c r="S172" s="2"/>
      <c r="T172" s="2"/>
    </row>
    <row r="173" spans="1:20" ht="14.25" customHeight="1" x14ac:dyDescent="0.2">
      <c r="A173" s="231"/>
      <c r="B173" s="165"/>
      <c r="C173" s="195"/>
      <c r="D173" s="184"/>
      <c r="E173" s="234"/>
      <c r="F173" s="213"/>
      <c r="G173" s="233"/>
      <c r="H173" s="233"/>
      <c r="I173" s="240"/>
      <c r="J173" s="236"/>
      <c r="K173" s="236"/>
      <c r="L173" s="236"/>
      <c r="M173" s="238"/>
      <c r="N173" s="215"/>
      <c r="O173" s="215"/>
      <c r="P173" s="133"/>
      <c r="Q173" s="215"/>
      <c r="R173" s="233"/>
      <c r="S173" s="2"/>
      <c r="T173" s="2"/>
    </row>
    <row r="174" spans="1:20" s="11" customFormat="1" ht="15.75" customHeight="1" x14ac:dyDescent="0.2">
      <c r="A174" s="79"/>
      <c r="B174" s="157" t="s">
        <v>21</v>
      </c>
      <c r="C174" s="159"/>
      <c r="D174" s="19"/>
      <c r="E174" s="80" t="s">
        <v>27</v>
      </c>
      <c r="F174" s="20">
        <v>1</v>
      </c>
      <c r="G174" s="81"/>
      <c r="H174" s="82"/>
      <c r="I174" s="82"/>
      <c r="J174" s="83"/>
      <c r="K174" s="83"/>
      <c r="L174" s="83"/>
      <c r="M174" s="22"/>
      <c r="N174" s="22"/>
      <c r="O174" s="22"/>
      <c r="P174" s="22"/>
      <c r="Q174" s="23"/>
      <c r="R174" s="24">
        <f>SUM(R172:R173)</f>
        <v>56.24</v>
      </c>
      <c r="S174" s="10"/>
      <c r="T174" s="10"/>
    </row>
    <row r="175" spans="1:20" ht="15" customHeight="1" x14ac:dyDescent="0.2">
      <c r="A175" s="230">
        <v>55</v>
      </c>
      <c r="B175" s="164" t="s">
        <v>90</v>
      </c>
      <c r="C175" s="168" t="s">
        <v>91</v>
      </c>
      <c r="D175" s="160" t="s">
        <v>77</v>
      </c>
      <c r="E175" s="230" t="s">
        <v>27</v>
      </c>
      <c r="F175" s="196">
        <v>1</v>
      </c>
      <c r="G175" s="232"/>
      <c r="H175" s="232"/>
      <c r="I175" s="239"/>
      <c r="J175" s="235"/>
      <c r="K175" s="235"/>
      <c r="L175" s="235"/>
      <c r="M175" s="237">
        <v>610</v>
      </c>
      <c r="N175" s="214">
        <v>633.95000000000005</v>
      </c>
      <c r="O175" s="214"/>
      <c r="P175" s="214">
        <v>553.87</v>
      </c>
      <c r="Q175" s="214">
        <f xml:space="preserve"> ROUND((M175+N175+P175)/3,2)</f>
        <v>599.27</v>
      </c>
      <c r="R175" s="232">
        <f>Q175*F175</f>
        <v>599.27</v>
      </c>
      <c r="S175" s="2"/>
      <c r="T175" s="2"/>
    </row>
    <row r="176" spans="1:20" ht="40.5" customHeight="1" x14ac:dyDescent="0.2">
      <c r="A176" s="231"/>
      <c r="B176" s="165"/>
      <c r="C176" s="195"/>
      <c r="D176" s="184"/>
      <c r="E176" s="234"/>
      <c r="F176" s="213"/>
      <c r="G176" s="233"/>
      <c r="H176" s="233"/>
      <c r="I176" s="240"/>
      <c r="J176" s="236"/>
      <c r="K176" s="236"/>
      <c r="L176" s="236"/>
      <c r="M176" s="238"/>
      <c r="N176" s="215"/>
      <c r="O176" s="215"/>
      <c r="P176" s="215"/>
      <c r="Q176" s="215"/>
      <c r="R176" s="233"/>
      <c r="S176" s="2"/>
      <c r="T176" s="2"/>
    </row>
    <row r="177" spans="1:20" s="11" customFormat="1" ht="15.75" customHeight="1" x14ac:dyDescent="0.2">
      <c r="A177" s="79"/>
      <c r="B177" s="157" t="s">
        <v>21</v>
      </c>
      <c r="C177" s="159"/>
      <c r="D177" s="19"/>
      <c r="E177" s="80" t="s">
        <v>27</v>
      </c>
      <c r="F177" s="20">
        <v>1</v>
      </c>
      <c r="G177" s="81"/>
      <c r="H177" s="82"/>
      <c r="I177" s="82"/>
      <c r="J177" s="83"/>
      <c r="K177" s="83"/>
      <c r="L177" s="83"/>
      <c r="M177" s="22"/>
      <c r="N177" s="22"/>
      <c r="O177" s="22"/>
      <c r="P177" s="22"/>
      <c r="Q177" s="23"/>
      <c r="R177" s="24">
        <f>SUM(R175:R176)</f>
        <v>599.27</v>
      </c>
      <c r="S177" s="10"/>
      <c r="T177" s="10"/>
    </row>
    <row r="178" spans="1:20" ht="15.75" customHeight="1" x14ac:dyDescent="0.2">
      <c r="A178" s="230">
        <v>56</v>
      </c>
      <c r="B178" s="164" t="s">
        <v>92</v>
      </c>
      <c r="C178" s="168" t="s">
        <v>93</v>
      </c>
      <c r="D178" s="160" t="s">
        <v>77</v>
      </c>
      <c r="E178" s="230" t="s">
        <v>47</v>
      </c>
      <c r="F178" s="196">
        <v>7</v>
      </c>
      <c r="G178" s="232"/>
      <c r="H178" s="232"/>
      <c r="I178" s="239"/>
      <c r="J178" s="235"/>
      <c r="K178" s="235"/>
      <c r="L178" s="235"/>
      <c r="M178" s="237">
        <v>15</v>
      </c>
      <c r="N178" s="214">
        <v>25.86</v>
      </c>
      <c r="O178" s="214">
        <v>20</v>
      </c>
      <c r="P178" s="132"/>
      <c r="Q178" s="214">
        <f xml:space="preserve"> ROUND((O178+N178+M178)/3,2)</f>
        <v>20.29</v>
      </c>
      <c r="R178" s="232">
        <f>Q178*F178</f>
        <v>142.03</v>
      </c>
      <c r="S178" s="2"/>
      <c r="T178" s="2"/>
    </row>
    <row r="179" spans="1:20" ht="26.25" customHeight="1" x14ac:dyDescent="0.2">
      <c r="A179" s="231"/>
      <c r="B179" s="165"/>
      <c r="C179" s="195"/>
      <c r="D179" s="184"/>
      <c r="E179" s="234"/>
      <c r="F179" s="213"/>
      <c r="G179" s="233"/>
      <c r="H179" s="233"/>
      <c r="I179" s="240"/>
      <c r="J179" s="236"/>
      <c r="K179" s="236"/>
      <c r="L179" s="236"/>
      <c r="M179" s="238"/>
      <c r="N179" s="215"/>
      <c r="O179" s="215"/>
      <c r="P179" s="133"/>
      <c r="Q179" s="215"/>
      <c r="R179" s="233"/>
      <c r="S179" s="2"/>
      <c r="T179" s="2"/>
    </row>
    <row r="180" spans="1:20" s="11" customFormat="1" ht="15.75" customHeight="1" x14ac:dyDescent="0.2">
      <c r="A180" s="79"/>
      <c r="B180" s="157" t="s">
        <v>21</v>
      </c>
      <c r="C180" s="159"/>
      <c r="D180" s="19"/>
      <c r="E180" s="80" t="s">
        <v>47</v>
      </c>
      <c r="F180" s="20">
        <v>7</v>
      </c>
      <c r="G180" s="81"/>
      <c r="H180" s="82"/>
      <c r="I180" s="82"/>
      <c r="J180" s="83"/>
      <c r="K180" s="83"/>
      <c r="L180" s="83"/>
      <c r="M180" s="22"/>
      <c r="N180" s="22"/>
      <c r="O180" s="22"/>
      <c r="P180" s="22"/>
      <c r="Q180" s="23"/>
      <c r="R180" s="24">
        <f>SUM(R178:R179)</f>
        <v>142.03</v>
      </c>
      <c r="S180" s="10"/>
      <c r="T180" s="10"/>
    </row>
    <row r="181" spans="1:20" ht="15.75" customHeight="1" x14ac:dyDescent="0.2">
      <c r="A181" s="230">
        <v>57</v>
      </c>
      <c r="B181" s="164" t="s">
        <v>94</v>
      </c>
      <c r="C181" s="168" t="s">
        <v>95</v>
      </c>
      <c r="D181" s="160" t="s">
        <v>77</v>
      </c>
      <c r="E181" s="230" t="s">
        <v>47</v>
      </c>
      <c r="F181" s="196">
        <v>11</v>
      </c>
      <c r="G181" s="232"/>
      <c r="H181" s="232"/>
      <c r="I181" s="239"/>
      <c r="J181" s="235"/>
      <c r="K181" s="235"/>
      <c r="L181" s="235"/>
      <c r="M181" s="237">
        <v>10</v>
      </c>
      <c r="N181" s="214">
        <v>50.92</v>
      </c>
      <c r="O181" s="214">
        <v>30.9</v>
      </c>
      <c r="P181" s="132"/>
      <c r="Q181" s="214">
        <f xml:space="preserve"> ROUND((O181+N181+M181)/3,2)</f>
        <v>30.61</v>
      </c>
      <c r="R181" s="232">
        <f>Q181*F181</f>
        <v>336.71</v>
      </c>
      <c r="S181" s="2"/>
      <c r="T181" s="2"/>
    </row>
    <row r="182" spans="1:20" ht="32.25" customHeight="1" x14ac:dyDescent="0.2">
      <c r="A182" s="231"/>
      <c r="B182" s="165"/>
      <c r="C182" s="195"/>
      <c r="D182" s="184"/>
      <c r="E182" s="234"/>
      <c r="F182" s="213"/>
      <c r="G182" s="233"/>
      <c r="H182" s="233"/>
      <c r="I182" s="240"/>
      <c r="J182" s="236"/>
      <c r="K182" s="236"/>
      <c r="L182" s="236"/>
      <c r="M182" s="238"/>
      <c r="N182" s="215"/>
      <c r="O182" s="215"/>
      <c r="P182" s="133"/>
      <c r="Q182" s="215"/>
      <c r="R182" s="233"/>
      <c r="S182" s="2"/>
      <c r="T182" s="2"/>
    </row>
    <row r="183" spans="1:20" s="11" customFormat="1" ht="15.75" customHeight="1" x14ac:dyDescent="0.2">
      <c r="A183" s="79"/>
      <c r="B183" s="157" t="s">
        <v>21</v>
      </c>
      <c r="C183" s="159"/>
      <c r="D183" s="19"/>
      <c r="E183" s="80" t="s">
        <v>47</v>
      </c>
      <c r="F183" s="20">
        <v>11</v>
      </c>
      <c r="G183" s="81"/>
      <c r="H183" s="82"/>
      <c r="I183" s="82"/>
      <c r="J183" s="83"/>
      <c r="K183" s="83"/>
      <c r="L183" s="83"/>
      <c r="M183" s="22"/>
      <c r="N183" s="22"/>
      <c r="O183" s="22"/>
      <c r="P183" s="22"/>
      <c r="Q183" s="23"/>
      <c r="R183" s="24">
        <f>SUM(R181:R182)</f>
        <v>336.71</v>
      </c>
      <c r="S183" s="10"/>
      <c r="T183" s="10"/>
    </row>
    <row r="184" spans="1:20" ht="15.75" customHeight="1" x14ac:dyDescent="0.2">
      <c r="A184" s="230">
        <v>58</v>
      </c>
      <c r="B184" s="164" t="s">
        <v>96</v>
      </c>
      <c r="C184" s="168" t="s">
        <v>97</v>
      </c>
      <c r="D184" s="160" t="s">
        <v>77</v>
      </c>
      <c r="E184" s="230" t="s">
        <v>47</v>
      </c>
      <c r="F184" s="196">
        <v>2</v>
      </c>
      <c r="G184" s="232"/>
      <c r="H184" s="232"/>
      <c r="I184" s="239"/>
      <c r="J184" s="235"/>
      <c r="K184" s="235"/>
      <c r="L184" s="235"/>
      <c r="M184" s="237">
        <v>115</v>
      </c>
      <c r="N184" s="214">
        <v>162.96</v>
      </c>
      <c r="O184" s="214">
        <v>148.69999999999999</v>
      </c>
      <c r="P184" s="132"/>
      <c r="Q184" s="214">
        <f xml:space="preserve"> ROUND((O184+N184+M184)/3,2)</f>
        <v>142.22</v>
      </c>
      <c r="R184" s="232">
        <f>Q184*F184</f>
        <v>284.44</v>
      </c>
      <c r="S184" s="2"/>
      <c r="T184" s="2"/>
    </row>
    <row r="185" spans="1:20" x14ac:dyDescent="0.2">
      <c r="A185" s="231"/>
      <c r="B185" s="165"/>
      <c r="C185" s="195"/>
      <c r="D185" s="184"/>
      <c r="E185" s="234"/>
      <c r="F185" s="213"/>
      <c r="G185" s="233"/>
      <c r="H185" s="233"/>
      <c r="I185" s="240"/>
      <c r="J185" s="236"/>
      <c r="K185" s="236"/>
      <c r="L185" s="236"/>
      <c r="M185" s="238"/>
      <c r="N185" s="215"/>
      <c r="O185" s="215"/>
      <c r="P185" s="133"/>
      <c r="Q185" s="215"/>
      <c r="R185" s="233"/>
      <c r="S185" s="2"/>
      <c r="T185" s="2"/>
    </row>
    <row r="186" spans="1:20" s="11" customFormat="1" ht="15.75" customHeight="1" x14ac:dyDescent="0.2">
      <c r="A186" s="79"/>
      <c r="B186" s="157" t="s">
        <v>21</v>
      </c>
      <c r="C186" s="159"/>
      <c r="D186" s="19"/>
      <c r="E186" s="80" t="s">
        <v>47</v>
      </c>
      <c r="F186" s="20">
        <v>2</v>
      </c>
      <c r="G186" s="81"/>
      <c r="H186" s="82"/>
      <c r="I186" s="82"/>
      <c r="J186" s="83"/>
      <c r="K186" s="83"/>
      <c r="L186" s="83"/>
      <c r="M186" s="22"/>
      <c r="N186" s="22"/>
      <c r="O186" s="22"/>
      <c r="P186" s="22"/>
      <c r="Q186" s="23"/>
      <c r="R186" s="24">
        <f>SUM(R184:R185)</f>
        <v>284.44</v>
      </c>
      <c r="S186" s="10"/>
      <c r="T186" s="10"/>
    </row>
    <row r="187" spans="1:20" ht="15.75" customHeight="1" x14ac:dyDescent="0.2">
      <c r="A187" s="230">
        <v>59</v>
      </c>
      <c r="B187" s="164" t="s">
        <v>101</v>
      </c>
      <c r="C187" s="168" t="s">
        <v>102</v>
      </c>
      <c r="D187" s="160" t="s">
        <v>77</v>
      </c>
      <c r="E187" s="230" t="s">
        <v>47</v>
      </c>
      <c r="F187" s="196">
        <v>1</v>
      </c>
      <c r="G187" s="232"/>
      <c r="H187" s="232"/>
      <c r="I187" s="239"/>
      <c r="J187" s="235"/>
      <c r="K187" s="235"/>
      <c r="L187" s="235"/>
      <c r="M187" s="237">
        <v>44</v>
      </c>
      <c r="N187" s="214">
        <v>88.28</v>
      </c>
      <c r="O187" s="214">
        <v>58.72</v>
      </c>
      <c r="P187" s="132"/>
      <c r="Q187" s="214">
        <f xml:space="preserve"> ROUND((O187+N187+M187)/3,2)</f>
        <v>63.67</v>
      </c>
      <c r="R187" s="232">
        <f>Q187*F187</f>
        <v>63.67</v>
      </c>
      <c r="S187" s="2"/>
      <c r="T187" s="2"/>
    </row>
    <row r="188" spans="1:20" ht="21" customHeight="1" x14ac:dyDescent="0.2">
      <c r="A188" s="231"/>
      <c r="B188" s="165"/>
      <c r="C188" s="195"/>
      <c r="D188" s="184"/>
      <c r="E188" s="234"/>
      <c r="F188" s="213"/>
      <c r="G188" s="233"/>
      <c r="H188" s="233"/>
      <c r="I188" s="240"/>
      <c r="J188" s="236"/>
      <c r="K188" s="236"/>
      <c r="L188" s="236"/>
      <c r="M188" s="238"/>
      <c r="N188" s="215"/>
      <c r="O188" s="215"/>
      <c r="P188" s="133"/>
      <c r="Q188" s="215"/>
      <c r="R188" s="233"/>
      <c r="S188" s="2"/>
      <c r="T188" s="2"/>
    </row>
    <row r="189" spans="1:20" s="11" customFormat="1" ht="15.75" customHeight="1" x14ac:dyDescent="0.2">
      <c r="A189" s="79"/>
      <c r="B189" s="157" t="s">
        <v>21</v>
      </c>
      <c r="C189" s="159"/>
      <c r="D189" s="19"/>
      <c r="E189" s="80" t="s">
        <v>47</v>
      </c>
      <c r="F189" s="20">
        <v>1</v>
      </c>
      <c r="G189" s="81"/>
      <c r="H189" s="82"/>
      <c r="I189" s="82"/>
      <c r="J189" s="83"/>
      <c r="K189" s="83"/>
      <c r="L189" s="83"/>
      <c r="M189" s="22"/>
      <c r="N189" s="22"/>
      <c r="O189" s="22"/>
      <c r="P189" s="22"/>
      <c r="Q189" s="23"/>
      <c r="R189" s="24">
        <f>SUM(R187:R188)</f>
        <v>63.67</v>
      </c>
      <c r="S189" s="10"/>
      <c r="T189" s="10"/>
    </row>
    <row r="190" spans="1:20" ht="15.75" customHeight="1" x14ac:dyDescent="0.2">
      <c r="A190" s="230">
        <v>60</v>
      </c>
      <c r="B190" s="164" t="s">
        <v>103</v>
      </c>
      <c r="C190" s="168" t="s">
        <v>104</v>
      </c>
      <c r="D190" s="160" t="s">
        <v>77</v>
      </c>
      <c r="E190" s="230" t="s">
        <v>47</v>
      </c>
      <c r="F190" s="196">
        <v>1</v>
      </c>
      <c r="G190" s="232"/>
      <c r="H190" s="232"/>
      <c r="I190" s="239"/>
      <c r="J190" s="235"/>
      <c r="K190" s="235"/>
      <c r="L190" s="235"/>
      <c r="M190" s="237">
        <v>137</v>
      </c>
      <c r="N190" s="214">
        <v>211.58</v>
      </c>
      <c r="O190" s="214">
        <v>169.89</v>
      </c>
      <c r="P190" s="132"/>
      <c r="Q190" s="214">
        <f xml:space="preserve"> ROUND((O190+N190+M190)/3,2)</f>
        <v>172.82</v>
      </c>
      <c r="R190" s="232">
        <f>Q190*F190</f>
        <v>172.82</v>
      </c>
      <c r="S190" s="2"/>
      <c r="T190" s="2"/>
    </row>
    <row r="191" spans="1:20" ht="36.75" customHeight="1" x14ac:dyDescent="0.2">
      <c r="A191" s="234"/>
      <c r="B191" s="165"/>
      <c r="C191" s="169"/>
      <c r="D191" s="161"/>
      <c r="E191" s="234"/>
      <c r="F191" s="213"/>
      <c r="G191" s="233"/>
      <c r="H191" s="233"/>
      <c r="I191" s="240"/>
      <c r="J191" s="236"/>
      <c r="K191" s="236"/>
      <c r="L191" s="236"/>
      <c r="M191" s="238"/>
      <c r="N191" s="215"/>
      <c r="O191" s="215"/>
      <c r="P191" s="133"/>
      <c r="Q191" s="215"/>
      <c r="R191" s="233"/>
      <c r="S191" s="2"/>
      <c r="T191" s="2"/>
    </row>
    <row r="192" spans="1:20" s="11" customFormat="1" ht="15.75" customHeight="1" x14ac:dyDescent="0.2">
      <c r="A192" s="86"/>
      <c r="B192" s="157" t="s">
        <v>21</v>
      </c>
      <c r="C192" s="241"/>
      <c r="D192" s="158"/>
      <c r="E192" s="80" t="s">
        <v>47</v>
      </c>
      <c r="F192" s="20">
        <v>1</v>
      </c>
      <c r="G192" s="87"/>
      <c r="H192" s="88"/>
      <c r="I192" s="88"/>
      <c r="J192" s="83"/>
      <c r="K192" s="83"/>
      <c r="L192" s="83"/>
      <c r="M192" s="89"/>
      <c r="N192" s="89"/>
      <c r="O192" s="89"/>
      <c r="P192" s="89"/>
      <c r="Q192" s="131"/>
      <c r="R192" s="134">
        <v>172.82</v>
      </c>
      <c r="S192" s="10"/>
      <c r="T192" s="10"/>
    </row>
    <row r="193" spans="1:134" ht="15.75" customHeight="1" x14ac:dyDescent="0.2">
      <c r="A193" s="230">
        <v>61</v>
      </c>
      <c r="B193" s="164" t="s">
        <v>105</v>
      </c>
      <c r="C193" s="168" t="s">
        <v>106</v>
      </c>
      <c r="D193" s="160" t="s">
        <v>77</v>
      </c>
      <c r="E193" s="230" t="s">
        <v>48</v>
      </c>
      <c r="F193" s="196">
        <v>1</v>
      </c>
      <c r="G193" s="232"/>
      <c r="H193" s="232"/>
      <c r="I193" s="239"/>
      <c r="J193" s="235"/>
      <c r="K193" s="235"/>
      <c r="L193" s="235"/>
      <c r="M193" s="237">
        <v>11</v>
      </c>
      <c r="N193" s="214">
        <v>41.94</v>
      </c>
      <c r="O193" s="214">
        <v>24.88</v>
      </c>
      <c r="P193" s="132"/>
      <c r="Q193" s="214">
        <f xml:space="preserve"> ROUND((O193+N193+M193)/3,2)</f>
        <v>25.94</v>
      </c>
      <c r="R193" s="232">
        <f>Q193*F193</f>
        <v>25.94</v>
      </c>
      <c r="S193" s="2"/>
      <c r="T193" s="2"/>
    </row>
    <row r="194" spans="1:134" x14ac:dyDescent="0.2">
      <c r="A194" s="231"/>
      <c r="B194" s="165"/>
      <c r="C194" s="195"/>
      <c r="D194" s="184"/>
      <c r="E194" s="234"/>
      <c r="F194" s="213"/>
      <c r="G194" s="233"/>
      <c r="H194" s="233"/>
      <c r="I194" s="240"/>
      <c r="J194" s="236"/>
      <c r="K194" s="236"/>
      <c r="L194" s="236"/>
      <c r="M194" s="238"/>
      <c r="N194" s="215"/>
      <c r="O194" s="215"/>
      <c r="P194" s="133"/>
      <c r="Q194" s="215"/>
      <c r="R194" s="233"/>
      <c r="S194" s="2"/>
      <c r="T194" s="2"/>
    </row>
    <row r="195" spans="1:134" s="11" customFormat="1" ht="15.75" customHeight="1" x14ac:dyDescent="0.2">
      <c r="A195" s="79"/>
      <c r="B195" s="157" t="s">
        <v>21</v>
      </c>
      <c r="C195" s="159"/>
      <c r="D195" s="19"/>
      <c r="E195" s="80" t="s">
        <v>48</v>
      </c>
      <c r="F195" s="20">
        <v>1</v>
      </c>
      <c r="G195" s="81"/>
      <c r="H195" s="82"/>
      <c r="I195" s="82"/>
      <c r="J195" s="83"/>
      <c r="K195" s="83"/>
      <c r="L195" s="83"/>
      <c r="M195" s="22"/>
      <c r="N195" s="22"/>
      <c r="O195" s="22"/>
      <c r="P195" s="22"/>
      <c r="Q195" s="23"/>
      <c r="R195" s="24">
        <f>SUM(R193:R194)</f>
        <v>25.94</v>
      </c>
      <c r="S195" s="10"/>
      <c r="T195" s="10"/>
    </row>
    <row r="196" spans="1:134" ht="15.75" customHeight="1" x14ac:dyDescent="0.2">
      <c r="A196" s="230">
        <v>62</v>
      </c>
      <c r="B196" s="164" t="s">
        <v>107</v>
      </c>
      <c r="C196" s="168" t="s">
        <v>108</v>
      </c>
      <c r="D196" s="160" t="s">
        <v>77</v>
      </c>
      <c r="E196" s="230" t="s">
        <v>48</v>
      </c>
      <c r="F196" s="196">
        <v>1</v>
      </c>
      <c r="G196" s="232"/>
      <c r="H196" s="232"/>
      <c r="I196" s="239"/>
      <c r="J196" s="235"/>
      <c r="K196" s="235"/>
      <c r="L196" s="235"/>
      <c r="M196" s="237">
        <v>588</v>
      </c>
      <c r="N196" s="214">
        <v>516.16</v>
      </c>
      <c r="O196" s="214">
        <v>583.5</v>
      </c>
      <c r="P196" s="132"/>
      <c r="Q196" s="214">
        <f xml:space="preserve"> ROUND((O196+N196+M196)/3,2)</f>
        <v>562.54999999999995</v>
      </c>
      <c r="R196" s="232">
        <f>Q196*F196</f>
        <v>562.54999999999995</v>
      </c>
      <c r="S196" s="2"/>
      <c r="T196" s="2"/>
    </row>
    <row r="197" spans="1:134" ht="30.75" customHeight="1" x14ac:dyDescent="0.2">
      <c r="A197" s="231"/>
      <c r="B197" s="165"/>
      <c r="C197" s="195"/>
      <c r="D197" s="184"/>
      <c r="E197" s="234"/>
      <c r="F197" s="213"/>
      <c r="G197" s="233"/>
      <c r="H197" s="233"/>
      <c r="I197" s="240"/>
      <c r="J197" s="236"/>
      <c r="K197" s="236"/>
      <c r="L197" s="236"/>
      <c r="M197" s="238"/>
      <c r="N197" s="215"/>
      <c r="O197" s="215"/>
      <c r="P197" s="133"/>
      <c r="Q197" s="215"/>
      <c r="R197" s="233"/>
      <c r="S197" s="2"/>
      <c r="T197" s="2"/>
    </row>
    <row r="198" spans="1:134" s="11" customFormat="1" ht="15.75" customHeight="1" x14ac:dyDescent="0.2">
      <c r="A198" s="79"/>
      <c r="B198" s="157" t="s">
        <v>21</v>
      </c>
      <c r="C198" s="159"/>
      <c r="D198" s="19"/>
      <c r="E198" s="80" t="s">
        <v>48</v>
      </c>
      <c r="F198" s="20">
        <v>1</v>
      </c>
      <c r="G198" s="81"/>
      <c r="H198" s="82"/>
      <c r="I198" s="82"/>
      <c r="J198" s="82"/>
      <c r="K198" s="82"/>
      <c r="L198" s="82"/>
      <c r="M198" s="22"/>
      <c r="N198" s="22"/>
      <c r="O198" s="22"/>
      <c r="P198" s="22"/>
      <c r="Q198" s="23"/>
      <c r="R198" s="24">
        <f>SUM(R196:R197)</f>
        <v>562.54999999999995</v>
      </c>
      <c r="S198" s="10"/>
      <c r="T198" s="10"/>
    </row>
    <row r="199" spans="1:134" x14ac:dyDescent="0.2">
      <c r="A199" s="92"/>
      <c r="B199" s="242"/>
      <c r="C199" s="243"/>
      <c r="D199" s="243"/>
      <c r="E199" s="243"/>
      <c r="F199" s="244"/>
      <c r="G199" s="136"/>
      <c r="H199" s="88"/>
      <c r="I199" s="88"/>
      <c r="J199" s="88"/>
      <c r="K199" s="88"/>
      <c r="L199" s="88"/>
      <c r="M199" s="89"/>
      <c r="N199" s="89"/>
      <c r="O199" s="89"/>
      <c r="P199" s="89"/>
      <c r="Q199" s="131"/>
      <c r="R199" s="152"/>
      <c r="S199" s="13"/>
      <c r="T199" s="2"/>
    </row>
    <row r="200" spans="1:134" customFormat="1" ht="18" customHeight="1" x14ac:dyDescent="0.25">
      <c r="A200" s="95" t="s">
        <v>186</v>
      </c>
      <c r="B200" s="95"/>
      <c r="C200" s="96"/>
      <c r="D200" s="97"/>
      <c r="E200" s="97"/>
      <c r="F200" s="97"/>
      <c r="G200" s="97"/>
      <c r="H200" s="97"/>
      <c r="I200" s="97"/>
      <c r="J200" s="97"/>
      <c r="K200" s="97"/>
      <c r="L200" s="97"/>
      <c r="M200" s="98"/>
      <c r="N200" s="99"/>
      <c r="O200" s="99"/>
      <c r="P200" s="99"/>
      <c r="Q200" s="99"/>
      <c r="R200" s="99">
        <f>R198+R195+R192+R189+R186+R183+R180+R177+R174+R171+R168+R165+R162+R159+R156+R153+R150+R148+R144+R141+R138+R134+R132+R126+R128+R124+R121+R118+R116+R113+R111+R109+R107+R104+R102+R99+R97+R95+R92+R88+R84+R80+R77+R73+R70+R67+R64+R61+R56+R53+R49+R45+R41+R37+R35+R32+R29+R24+R22+R17+R14+R9</f>
        <v>131096.75999999998</v>
      </c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</row>
    <row r="201" spans="1:134" customFormat="1" ht="23.25" customHeight="1" x14ac:dyDescent="0.25">
      <c r="A201" s="100" t="s">
        <v>192</v>
      </c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</row>
    <row r="202" spans="1:134" customFormat="1" ht="15" x14ac:dyDescent="0.25">
      <c r="A202" s="100" t="s">
        <v>187</v>
      </c>
      <c r="B202" s="100"/>
      <c r="C202" s="100"/>
      <c r="D202" s="100"/>
      <c r="E202" s="100"/>
      <c r="F202" s="100"/>
      <c r="G202" s="100"/>
      <c r="H202" s="100"/>
      <c r="I202" s="100"/>
      <c r="J202" s="100"/>
      <c r="K202" s="245" t="s">
        <v>188</v>
      </c>
      <c r="L202" s="245"/>
      <c r="M202" s="245"/>
      <c r="N202" s="245"/>
      <c r="O202" s="245"/>
      <c r="P202" s="245"/>
      <c r="Q202" s="245"/>
      <c r="R202" s="245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</row>
    <row r="203" spans="1:134" x14ac:dyDescent="0.2">
      <c r="A203" s="48"/>
      <c r="B203" s="102"/>
      <c r="C203" s="8"/>
      <c r="D203" s="9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103"/>
      <c r="S203" s="2"/>
      <c r="T203" s="2"/>
    </row>
    <row r="204" spans="1:134" ht="16.5" customHeight="1" x14ac:dyDescent="0.2">
      <c r="A204" s="104"/>
      <c r="B204" s="105" t="s">
        <v>109</v>
      </c>
      <c r="C204" s="106" t="s">
        <v>110</v>
      </c>
      <c r="D204" s="107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108"/>
      <c r="S204" s="2"/>
      <c r="T204" s="2"/>
    </row>
    <row r="205" spans="1:134" ht="10.5" customHeight="1" x14ac:dyDescent="0.2">
      <c r="A205" s="104"/>
      <c r="B205" s="105" t="s">
        <v>111</v>
      </c>
      <c r="C205" s="106" t="s">
        <v>112</v>
      </c>
      <c r="D205" s="107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103"/>
      <c r="S205" s="2"/>
      <c r="T205" s="2"/>
    </row>
    <row r="206" spans="1:134" x14ac:dyDescent="0.2">
      <c r="A206" s="104"/>
      <c r="B206" s="105" t="s">
        <v>113</v>
      </c>
      <c r="C206" s="106" t="s">
        <v>114</v>
      </c>
      <c r="D206" s="107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103"/>
      <c r="S206" s="2"/>
      <c r="T206" s="2"/>
    </row>
    <row r="207" spans="1:134" x14ac:dyDescent="0.2">
      <c r="A207" s="104"/>
      <c r="B207" s="105" t="s">
        <v>115</v>
      </c>
      <c r="C207" s="106" t="s">
        <v>116</v>
      </c>
      <c r="D207" s="107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103"/>
      <c r="S207" s="2"/>
      <c r="T207" s="2"/>
    </row>
    <row r="208" spans="1:134" x14ac:dyDescent="0.2">
      <c r="A208" s="104"/>
      <c r="B208" s="105" t="s">
        <v>117</v>
      </c>
      <c r="C208" s="106" t="s">
        <v>118</v>
      </c>
      <c r="D208" s="107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103"/>
      <c r="S208" s="2"/>
      <c r="T208" s="2"/>
    </row>
    <row r="209" spans="1:134" x14ac:dyDescent="0.2">
      <c r="A209" s="104"/>
      <c r="B209" s="105" t="s">
        <v>119</v>
      </c>
      <c r="C209" s="106" t="s">
        <v>120</v>
      </c>
      <c r="D209" s="107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103"/>
      <c r="S209" s="2"/>
      <c r="T209" s="2"/>
    </row>
    <row r="210" spans="1:134" x14ac:dyDescent="0.2">
      <c r="A210" s="104"/>
      <c r="B210" s="105" t="s">
        <v>121</v>
      </c>
      <c r="C210" s="109" t="s">
        <v>122</v>
      </c>
      <c r="D210" s="110"/>
      <c r="E210" s="111"/>
      <c r="F210" s="112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103"/>
      <c r="S210" s="2"/>
      <c r="T210" s="2"/>
    </row>
    <row r="211" spans="1:134" x14ac:dyDescent="0.2">
      <c r="A211" s="104"/>
      <c r="B211" s="105" t="s">
        <v>123</v>
      </c>
      <c r="C211" s="113" t="s">
        <v>124</v>
      </c>
      <c r="D211" s="114"/>
      <c r="E211" s="115"/>
      <c r="F211" s="112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103"/>
      <c r="S211" s="2"/>
      <c r="T211" s="2"/>
    </row>
    <row r="212" spans="1:134" x14ac:dyDescent="0.2">
      <c r="A212" s="104"/>
      <c r="B212" s="105" t="s">
        <v>125</v>
      </c>
      <c r="C212" s="116" t="s">
        <v>126</v>
      </c>
      <c r="D212" s="9"/>
      <c r="E212" s="4"/>
      <c r="F212" s="112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103"/>
      <c r="S212" s="2"/>
      <c r="T212" s="2"/>
    </row>
    <row r="213" spans="1:134" ht="22.5" x14ac:dyDescent="0.2">
      <c r="A213" s="104"/>
      <c r="B213" s="105" t="s">
        <v>127</v>
      </c>
      <c r="C213" s="8" t="s">
        <v>128</v>
      </c>
      <c r="D213" s="9"/>
      <c r="E213" s="4"/>
      <c r="F213" s="112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103"/>
      <c r="S213" s="2"/>
      <c r="T213" s="2"/>
    </row>
    <row r="214" spans="1:134" customFormat="1" ht="15" x14ac:dyDescent="0.25">
      <c r="A214" s="100" t="s">
        <v>203</v>
      </c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17"/>
      <c r="P214" s="117"/>
      <c r="Q214" s="117"/>
      <c r="R214" s="117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</row>
    <row r="215" spans="1:134" x14ac:dyDescent="0.2">
      <c r="A215" s="104"/>
      <c r="B215" s="118"/>
      <c r="C215" s="119"/>
      <c r="D215" s="120"/>
      <c r="E215" s="121"/>
      <c r="F215" s="112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103"/>
      <c r="S215" s="2"/>
      <c r="T215" s="2"/>
    </row>
    <row r="216" spans="1:134" x14ac:dyDescent="0.2">
      <c r="A216" s="48"/>
      <c r="B216" s="102"/>
      <c r="C216" s="8"/>
      <c r="D216" s="9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103"/>
      <c r="S216" s="2"/>
      <c r="T216" s="2"/>
    </row>
  </sheetData>
  <autoFilter ref="D1:D216"/>
  <mergeCells count="457">
    <mergeCell ref="B199:F199"/>
    <mergeCell ref="K202:R202"/>
    <mergeCell ref="M196:M197"/>
    <mergeCell ref="N196:N197"/>
    <mergeCell ref="O196:O197"/>
    <mergeCell ref="Q196:Q197"/>
    <mergeCell ref="R196:R197"/>
    <mergeCell ref="B198:C198"/>
    <mergeCell ref="G196:G197"/>
    <mergeCell ref="H196:H197"/>
    <mergeCell ref="I196:I197"/>
    <mergeCell ref="J196:J197"/>
    <mergeCell ref="K196:K197"/>
    <mergeCell ref="L196:L197"/>
    <mergeCell ref="A196:A197"/>
    <mergeCell ref="B196:B197"/>
    <mergeCell ref="C196:C197"/>
    <mergeCell ref="D196:D197"/>
    <mergeCell ref="E196:E197"/>
    <mergeCell ref="F196:F197"/>
    <mergeCell ref="M193:M194"/>
    <mergeCell ref="N193:N194"/>
    <mergeCell ref="O193:O194"/>
    <mergeCell ref="A193:A194"/>
    <mergeCell ref="Q193:Q194"/>
    <mergeCell ref="R193:R194"/>
    <mergeCell ref="B195:C195"/>
    <mergeCell ref="G193:G194"/>
    <mergeCell ref="H193:H194"/>
    <mergeCell ref="I193:I194"/>
    <mergeCell ref="J193:J194"/>
    <mergeCell ref="K193:K194"/>
    <mergeCell ref="L193:L194"/>
    <mergeCell ref="B193:B194"/>
    <mergeCell ref="C193:C194"/>
    <mergeCell ref="D193:D194"/>
    <mergeCell ref="E193:E194"/>
    <mergeCell ref="F193:F194"/>
    <mergeCell ref="Q190:Q191"/>
    <mergeCell ref="R190:R191"/>
    <mergeCell ref="B192:D192"/>
    <mergeCell ref="G190:G191"/>
    <mergeCell ref="H190:H191"/>
    <mergeCell ref="I190:I191"/>
    <mergeCell ref="J190:J191"/>
    <mergeCell ref="K190:K191"/>
    <mergeCell ref="L190:L191"/>
    <mergeCell ref="A190:A191"/>
    <mergeCell ref="B190:B191"/>
    <mergeCell ref="C190:C191"/>
    <mergeCell ref="D190:D191"/>
    <mergeCell ref="E190:E191"/>
    <mergeCell ref="F190:F191"/>
    <mergeCell ref="M187:M188"/>
    <mergeCell ref="N187:N188"/>
    <mergeCell ref="O187:O188"/>
    <mergeCell ref="A187:A188"/>
    <mergeCell ref="M190:M191"/>
    <mergeCell ref="N190:N191"/>
    <mergeCell ref="O190:O191"/>
    <mergeCell ref="Q187:Q188"/>
    <mergeCell ref="R187:R188"/>
    <mergeCell ref="B189:C189"/>
    <mergeCell ref="G187:G188"/>
    <mergeCell ref="H187:H188"/>
    <mergeCell ref="I187:I188"/>
    <mergeCell ref="J187:J188"/>
    <mergeCell ref="K187:K188"/>
    <mergeCell ref="L187:L188"/>
    <mergeCell ref="B187:B188"/>
    <mergeCell ref="C187:C188"/>
    <mergeCell ref="D187:D188"/>
    <mergeCell ref="E187:E188"/>
    <mergeCell ref="F187:F188"/>
    <mergeCell ref="M184:M185"/>
    <mergeCell ref="N184:N185"/>
    <mergeCell ref="O184:O185"/>
    <mergeCell ref="Q184:Q185"/>
    <mergeCell ref="R184:R185"/>
    <mergeCell ref="B186:C186"/>
    <mergeCell ref="G184:G185"/>
    <mergeCell ref="H184:H185"/>
    <mergeCell ref="I184:I185"/>
    <mergeCell ref="J184:J185"/>
    <mergeCell ref="K184:K185"/>
    <mergeCell ref="L184:L185"/>
    <mergeCell ref="B183:C183"/>
    <mergeCell ref="G181:G182"/>
    <mergeCell ref="H181:H182"/>
    <mergeCell ref="I181:I182"/>
    <mergeCell ref="J181:J182"/>
    <mergeCell ref="K181:K182"/>
    <mergeCell ref="L181:L182"/>
    <mergeCell ref="A184:A185"/>
    <mergeCell ref="B184:B185"/>
    <mergeCell ref="C184:C185"/>
    <mergeCell ref="D184:D185"/>
    <mergeCell ref="E184:E185"/>
    <mergeCell ref="F184:F185"/>
    <mergeCell ref="R178:R179"/>
    <mergeCell ref="B180:C180"/>
    <mergeCell ref="A181:A182"/>
    <mergeCell ref="B181:B182"/>
    <mergeCell ref="C181:C182"/>
    <mergeCell ref="D181:D182"/>
    <mergeCell ref="E181:E182"/>
    <mergeCell ref="F181:F182"/>
    <mergeCell ref="I178:I179"/>
    <mergeCell ref="J178:J179"/>
    <mergeCell ref="K178:K179"/>
    <mergeCell ref="L178:L179"/>
    <mergeCell ref="M178:M179"/>
    <mergeCell ref="N178:N179"/>
    <mergeCell ref="Q181:Q182"/>
    <mergeCell ref="R181:R182"/>
    <mergeCell ref="M181:M182"/>
    <mergeCell ref="N181:N182"/>
    <mergeCell ref="O181:O182"/>
    <mergeCell ref="R175:R176"/>
    <mergeCell ref="B177:C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L175:L176"/>
    <mergeCell ref="M175:M176"/>
    <mergeCell ref="N175:N176"/>
    <mergeCell ref="O175:O176"/>
    <mergeCell ref="P175:P176"/>
    <mergeCell ref="Q175:Q176"/>
    <mergeCell ref="F175:F176"/>
    <mergeCell ref="G175:G176"/>
    <mergeCell ref="H175:H176"/>
    <mergeCell ref="I175:I176"/>
    <mergeCell ref="J175:J176"/>
    <mergeCell ref="K175:K176"/>
    <mergeCell ref="O178:O179"/>
    <mergeCell ref="Q178:Q179"/>
    <mergeCell ref="B174:C174"/>
    <mergeCell ref="A175:A176"/>
    <mergeCell ref="B175:B176"/>
    <mergeCell ref="C175:C176"/>
    <mergeCell ref="D175:D176"/>
    <mergeCell ref="E175:E176"/>
    <mergeCell ref="L172:L173"/>
    <mergeCell ref="M172:M173"/>
    <mergeCell ref="N172:N173"/>
    <mergeCell ref="O172:O173"/>
    <mergeCell ref="Q172:Q173"/>
    <mergeCell ref="R172:R173"/>
    <mergeCell ref="F172:F173"/>
    <mergeCell ref="G172:G173"/>
    <mergeCell ref="H172:H173"/>
    <mergeCell ref="I172:I173"/>
    <mergeCell ref="J172:J173"/>
    <mergeCell ref="K172:K173"/>
    <mergeCell ref="B171:C171"/>
    <mergeCell ref="A172:A173"/>
    <mergeCell ref="B172:B173"/>
    <mergeCell ref="C172:C173"/>
    <mergeCell ref="D172:D173"/>
    <mergeCell ref="E172:E173"/>
    <mergeCell ref="L169:L170"/>
    <mergeCell ref="M169:M170"/>
    <mergeCell ref="N169:N170"/>
    <mergeCell ref="Q166:Q167"/>
    <mergeCell ref="R166:R167"/>
    <mergeCell ref="B168:C168"/>
    <mergeCell ref="A169:A170"/>
    <mergeCell ref="B169:B170"/>
    <mergeCell ref="C169:C170"/>
    <mergeCell ref="D169:D170"/>
    <mergeCell ref="E169:E170"/>
    <mergeCell ref="H166:H167"/>
    <mergeCell ref="I166:I167"/>
    <mergeCell ref="J166:J167"/>
    <mergeCell ref="K166:K167"/>
    <mergeCell ref="L166:L167"/>
    <mergeCell ref="M166:M167"/>
    <mergeCell ref="O169:O170"/>
    <mergeCell ref="Q169:Q170"/>
    <mergeCell ref="R169:R170"/>
    <mergeCell ref="F169:F170"/>
    <mergeCell ref="G169:G170"/>
    <mergeCell ref="H169:H170"/>
    <mergeCell ref="I169:I170"/>
    <mergeCell ref="J169:J170"/>
    <mergeCell ref="K169:K170"/>
    <mergeCell ref="Q163:Q164"/>
    <mergeCell ref="R163:R164"/>
    <mergeCell ref="B165:C165"/>
    <mergeCell ref="A166:A167"/>
    <mergeCell ref="B166:B167"/>
    <mergeCell ref="C166:C167"/>
    <mergeCell ref="D166:D167"/>
    <mergeCell ref="E166:E167"/>
    <mergeCell ref="F166:F167"/>
    <mergeCell ref="G166:G167"/>
    <mergeCell ref="G163:G164"/>
    <mergeCell ref="H163:H164"/>
    <mergeCell ref="I163:I164"/>
    <mergeCell ref="M163:M164"/>
    <mergeCell ref="N163:N164"/>
    <mergeCell ref="O163:O164"/>
    <mergeCell ref="A163:A164"/>
    <mergeCell ref="B163:B164"/>
    <mergeCell ref="C163:C164"/>
    <mergeCell ref="D163:D164"/>
    <mergeCell ref="E163:E164"/>
    <mergeCell ref="F163:F164"/>
    <mergeCell ref="N166:N167"/>
    <mergeCell ref="O166:O167"/>
    <mergeCell ref="M160:M161"/>
    <mergeCell ref="N160:N161"/>
    <mergeCell ref="O160:O161"/>
    <mergeCell ref="Q160:Q161"/>
    <mergeCell ref="R160:R161"/>
    <mergeCell ref="B162:C162"/>
    <mergeCell ref="G160:G161"/>
    <mergeCell ref="H160:H161"/>
    <mergeCell ref="I160:I161"/>
    <mergeCell ref="J160:J161"/>
    <mergeCell ref="K160:K161"/>
    <mergeCell ref="L160:L161"/>
    <mergeCell ref="B159:C159"/>
    <mergeCell ref="G157:G158"/>
    <mergeCell ref="H157:H158"/>
    <mergeCell ref="I157:I158"/>
    <mergeCell ref="J157:J158"/>
    <mergeCell ref="K157:K158"/>
    <mergeCell ref="L157:L158"/>
    <mergeCell ref="A160:A161"/>
    <mergeCell ref="B160:B161"/>
    <mergeCell ref="C160:C161"/>
    <mergeCell ref="D160:D161"/>
    <mergeCell ref="E160:E161"/>
    <mergeCell ref="F160:F161"/>
    <mergeCell ref="R154:R155"/>
    <mergeCell ref="B156:C156"/>
    <mergeCell ref="A157:A158"/>
    <mergeCell ref="B157:B158"/>
    <mergeCell ref="C157:C158"/>
    <mergeCell ref="D157:D158"/>
    <mergeCell ref="E157:E158"/>
    <mergeCell ref="F157:F158"/>
    <mergeCell ref="I154:I155"/>
    <mergeCell ref="J154:J155"/>
    <mergeCell ref="K154:K155"/>
    <mergeCell ref="L154:L155"/>
    <mergeCell ref="M154:M155"/>
    <mergeCell ref="N154:N155"/>
    <mergeCell ref="Q157:Q158"/>
    <mergeCell ref="R157:R158"/>
    <mergeCell ref="M157:M158"/>
    <mergeCell ref="N157:N158"/>
    <mergeCell ref="O157:O158"/>
    <mergeCell ref="R151:R152"/>
    <mergeCell ref="B153:C153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K151:K152"/>
    <mergeCell ref="L151:L152"/>
    <mergeCell ref="M151:M152"/>
    <mergeCell ref="N151:N152"/>
    <mergeCell ref="O151:O152"/>
    <mergeCell ref="Q151:Q152"/>
    <mergeCell ref="E151:E152"/>
    <mergeCell ref="F151:F152"/>
    <mergeCell ref="G151:G152"/>
    <mergeCell ref="H151:H152"/>
    <mergeCell ref="I151:I152"/>
    <mergeCell ref="J151:J152"/>
    <mergeCell ref="O154:O155"/>
    <mergeCell ref="Q154:Q155"/>
    <mergeCell ref="C148:D148"/>
    <mergeCell ref="C150:D150"/>
    <mergeCell ref="A151:A152"/>
    <mergeCell ref="B151:B152"/>
    <mergeCell ref="C151:C152"/>
    <mergeCell ref="D151:D152"/>
    <mergeCell ref="C141:D141"/>
    <mergeCell ref="A142:A143"/>
    <mergeCell ref="B142:B143"/>
    <mergeCell ref="C142:C143"/>
    <mergeCell ref="C144:D144"/>
    <mergeCell ref="A145:A147"/>
    <mergeCell ref="B145:B147"/>
    <mergeCell ref="C145:C147"/>
    <mergeCell ref="A135:A137"/>
    <mergeCell ref="B135:B137"/>
    <mergeCell ref="C135:C137"/>
    <mergeCell ref="C138:D138"/>
    <mergeCell ref="A139:A140"/>
    <mergeCell ref="B139:B140"/>
    <mergeCell ref="C139:C140"/>
    <mergeCell ref="C128:D128"/>
    <mergeCell ref="A129:A131"/>
    <mergeCell ref="B129:B131"/>
    <mergeCell ref="C129:C131"/>
    <mergeCell ref="C132:D132"/>
    <mergeCell ref="C134:D134"/>
    <mergeCell ref="C124:D124"/>
    <mergeCell ref="C126:D126"/>
    <mergeCell ref="C118:D118"/>
    <mergeCell ref="A119:A120"/>
    <mergeCell ref="B119:B120"/>
    <mergeCell ref="C119:C120"/>
    <mergeCell ref="C121:D121"/>
    <mergeCell ref="A122:A123"/>
    <mergeCell ref="B122:B123"/>
    <mergeCell ref="C122:C123"/>
    <mergeCell ref="B109:C109"/>
    <mergeCell ref="B113:C113"/>
    <mergeCell ref="A114:A115"/>
    <mergeCell ref="B114:B115"/>
    <mergeCell ref="C114:C115"/>
    <mergeCell ref="B116:C116"/>
    <mergeCell ref="Q100:Q101"/>
    <mergeCell ref="R100:R101"/>
    <mergeCell ref="B102:C102"/>
    <mergeCell ref="B104:C104"/>
    <mergeCell ref="A105:A106"/>
    <mergeCell ref="B105:B106"/>
    <mergeCell ref="C105:C106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A93:A94"/>
    <mergeCell ref="B93:B94"/>
    <mergeCell ref="C93:C94"/>
    <mergeCell ref="C99:D99"/>
    <mergeCell ref="A100:A101"/>
    <mergeCell ref="B100:B101"/>
    <mergeCell ref="C100:C101"/>
    <mergeCell ref="D100:D101"/>
    <mergeCell ref="B88:C88"/>
    <mergeCell ref="A89:A91"/>
    <mergeCell ref="B89:B91"/>
    <mergeCell ref="C89:C91"/>
    <mergeCell ref="E89:E91"/>
    <mergeCell ref="B92:C92"/>
    <mergeCell ref="E81:E83"/>
    <mergeCell ref="B84:C84"/>
    <mergeCell ref="A85:A87"/>
    <mergeCell ref="B85:B87"/>
    <mergeCell ref="C85:C87"/>
    <mergeCell ref="E85:E87"/>
    <mergeCell ref="A78:A79"/>
    <mergeCell ref="B78:B79"/>
    <mergeCell ref="C78:C79"/>
    <mergeCell ref="B80:C80"/>
    <mergeCell ref="A81:A83"/>
    <mergeCell ref="B81:B83"/>
    <mergeCell ref="C81:C83"/>
    <mergeCell ref="B73:C73"/>
    <mergeCell ref="A74:A76"/>
    <mergeCell ref="B74:B76"/>
    <mergeCell ref="C74:C76"/>
    <mergeCell ref="E74:E76"/>
    <mergeCell ref="B77:C77"/>
    <mergeCell ref="A68:A69"/>
    <mergeCell ref="B68:B69"/>
    <mergeCell ref="C68:C69"/>
    <mergeCell ref="B70:C70"/>
    <mergeCell ref="A71:A72"/>
    <mergeCell ref="B71:B72"/>
    <mergeCell ref="C71:C72"/>
    <mergeCell ref="B64:C64"/>
    <mergeCell ref="A65:A66"/>
    <mergeCell ref="B65:B66"/>
    <mergeCell ref="C65:C66"/>
    <mergeCell ref="B67:C67"/>
    <mergeCell ref="B56:C56"/>
    <mergeCell ref="A57:A60"/>
    <mergeCell ref="B57:B60"/>
    <mergeCell ref="C57:C60"/>
    <mergeCell ref="B61:C61"/>
    <mergeCell ref="A62:A63"/>
    <mergeCell ref="B62:B63"/>
    <mergeCell ref="C62:C63"/>
    <mergeCell ref="B49:C49"/>
    <mergeCell ref="A50:A52"/>
    <mergeCell ref="B50:B52"/>
    <mergeCell ref="C50:C52"/>
    <mergeCell ref="B53:C53"/>
    <mergeCell ref="A54:A55"/>
    <mergeCell ref="B54:B55"/>
    <mergeCell ref="C54:C55"/>
    <mergeCell ref="A42:A44"/>
    <mergeCell ref="B42:B44"/>
    <mergeCell ref="C42:C44"/>
    <mergeCell ref="B45:C45"/>
    <mergeCell ref="A46:A48"/>
    <mergeCell ref="B46:B48"/>
    <mergeCell ref="C46:C48"/>
    <mergeCell ref="B35:C35"/>
    <mergeCell ref="B37:C37"/>
    <mergeCell ref="A38:A40"/>
    <mergeCell ref="B38:B40"/>
    <mergeCell ref="C38:C40"/>
    <mergeCell ref="B41:C41"/>
    <mergeCell ref="A30:A31"/>
    <mergeCell ref="B30:B31"/>
    <mergeCell ref="C30:C31"/>
    <mergeCell ref="A33:A34"/>
    <mergeCell ref="B33:B34"/>
    <mergeCell ref="C33:C34"/>
    <mergeCell ref="B22:C22"/>
    <mergeCell ref="B24:C24"/>
    <mergeCell ref="A25:A28"/>
    <mergeCell ref="B25:B28"/>
    <mergeCell ref="C25:C28"/>
    <mergeCell ref="B29:C29"/>
    <mergeCell ref="B14:C14"/>
    <mergeCell ref="A15:A16"/>
    <mergeCell ref="B15:B16"/>
    <mergeCell ref="C15:C16"/>
    <mergeCell ref="B17:C17"/>
    <mergeCell ref="A18:A21"/>
    <mergeCell ref="B18:B21"/>
    <mergeCell ref="C18:C21"/>
    <mergeCell ref="Q5:Q6"/>
    <mergeCell ref="R5:R6"/>
    <mergeCell ref="B7:C7"/>
    <mergeCell ref="B9:C9"/>
    <mergeCell ref="A10:A13"/>
    <mergeCell ref="B10:B13"/>
    <mergeCell ref="C10:C13"/>
    <mergeCell ref="A1:S2"/>
    <mergeCell ref="A3:T3"/>
    <mergeCell ref="A4:R4"/>
    <mergeCell ref="A5:A6"/>
    <mergeCell ref="B5:B6"/>
    <mergeCell ref="C5:C6"/>
    <mergeCell ref="D5:D6"/>
    <mergeCell ref="E5:E6"/>
    <mergeCell ref="F5:F6"/>
    <mergeCell ref="G5:L5"/>
  </mergeCells>
  <hyperlinks>
    <hyperlink ref="C210" r:id="rId1"/>
    <hyperlink ref="C212" r:id="rId2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28"/>
  <sheetViews>
    <sheetView topLeftCell="A187" zoomScale="90" zoomScaleNormal="90" workbookViewId="0">
      <selection activeCell="G208" sqref="G208:G209"/>
    </sheetView>
  </sheetViews>
  <sheetFormatPr defaultRowHeight="11.25" x14ac:dyDescent="0.2"/>
  <cols>
    <col min="1" max="1" width="4.28515625" style="107" customWidth="1"/>
    <col min="2" max="2" width="16.140625" style="122" customWidth="1"/>
    <col min="3" max="3" width="42.42578125" style="123" customWidth="1"/>
    <col min="4" max="4" width="16.5703125" style="124" customWidth="1"/>
    <col min="5" max="17" width="9.140625" style="107"/>
    <col min="18" max="18" width="11.28515625" style="125" bestFit="1" customWidth="1"/>
    <col min="19" max="19" width="9.140625" style="1"/>
    <col min="20" max="20" width="14" style="1" customWidth="1"/>
    <col min="21" max="16384" width="9.140625" style="1"/>
  </cols>
  <sheetData>
    <row r="1" spans="1:20" x14ac:dyDescent="0.2">
      <c r="A1" s="172" t="s">
        <v>182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5"/>
    </row>
    <row r="2" spans="1:2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5"/>
    </row>
    <row r="3" spans="1:20" x14ac:dyDescent="0.2">
      <c r="A3" s="174" t="s">
        <v>184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1:20" x14ac:dyDescent="0.2">
      <c r="A4" s="176" t="s">
        <v>185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6"/>
      <c r="T4" s="6"/>
    </row>
    <row r="5" spans="1:20" ht="15.75" customHeight="1" x14ac:dyDescent="0.2">
      <c r="A5" s="178" t="s">
        <v>0</v>
      </c>
      <c r="B5" s="179" t="s">
        <v>1</v>
      </c>
      <c r="C5" s="179" t="s">
        <v>2</v>
      </c>
      <c r="D5" s="178" t="s">
        <v>183</v>
      </c>
      <c r="E5" s="178" t="s">
        <v>3</v>
      </c>
      <c r="F5" s="180" t="s">
        <v>4</v>
      </c>
      <c r="G5" s="182" t="s">
        <v>5</v>
      </c>
      <c r="H5" s="183"/>
      <c r="I5" s="183"/>
      <c r="J5" s="183"/>
      <c r="K5" s="183"/>
      <c r="L5" s="183"/>
      <c r="M5" s="14"/>
      <c r="N5" s="14"/>
      <c r="O5" s="14"/>
      <c r="P5" s="14"/>
      <c r="Q5" s="153" t="s">
        <v>6</v>
      </c>
      <c r="R5" s="155" t="s">
        <v>7</v>
      </c>
      <c r="S5" s="3"/>
      <c r="T5" s="3"/>
    </row>
    <row r="6" spans="1:20" ht="38.25" customHeight="1" x14ac:dyDescent="0.2">
      <c r="A6" s="163"/>
      <c r="B6" s="171"/>
      <c r="C6" s="171"/>
      <c r="D6" s="163"/>
      <c r="E6" s="163"/>
      <c r="F6" s="181"/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6" t="s">
        <v>14</v>
      </c>
      <c r="N6" s="16" t="s">
        <v>15</v>
      </c>
      <c r="O6" s="16" t="s">
        <v>16</v>
      </c>
      <c r="P6" s="17" t="s">
        <v>17</v>
      </c>
      <c r="Q6" s="154"/>
      <c r="R6" s="156"/>
      <c r="S6" s="7"/>
      <c r="T6" s="7"/>
    </row>
    <row r="7" spans="1:20" x14ac:dyDescent="0.2">
      <c r="A7" s="18"/>
      <c r="B7" s="157"/>
      <c r="C7" s="158"/>
      <c r="D7" s="19"/>
      <c r="E7" s="19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3"/>
      <c r="R7" s="24"/>
      <c r="S7" s="3"/>
      <c r="T7" s="3"/>
    </row>
    <row r="8" spans="1:20" ht="91.5" customHeight="1" x14ac:dyDescent="0.2">
      <c r="A8" s="25">
        <v>1</v>
      </c>
      <c r="B8" s="26" t="s">
        <v>179</v>
      </c>
      <c r="C8" s="27" t="s">
        <v>24</v>
      </c>
      <c r="D8" s="16" t="s">
        <v>18</v>
      </c>
      <c r="E8" s="16" t="s">
        <v>19</v>
      </c>
      <c r="F8" s="28">
        <v>6</v>
      </c>
      <c r="G8" s="29">
        <v>474.73</v>
      </c>
      <c r="H8" s="29">
        <v>480.01</v>
      </c>
      <c r="I8" s="29">
        <v>485.28</v>
      </c>
      <c r="J8" s="29"/>
      <c r="K8" s="29"/>
      <c r="L8" s="29"/>
      <c r="M8" s="29"/>
      <c r="N8" s="29"/>
      <c r="O8" s="29"/>
      <c r="P8" s="29"/>
      <c r="Q8" s="29">
        <f>ROUND((G8+H8+I8)/3,2)</f>
        <v>480.01</v>
      </c>
      <c r="R8" s="30">
        <f>F8*Q8</f>
        <v>2880.06</v>
      </c>
      <c r="S8" s="2"/>
      <c r="T8" s="2"/>
    </row>
    <row r="9" spans="1:20" ht="15.75" customHeight="1" x14ac:dyDescent="0.2">
      <c r="A9" s="18"/>
      <c r="B9" s="157" t="s">
        <v>21</v>
      </c>
      <c r="C9" s="159"/>
      <c r="D9" s="19"/>
      <c r="E9" s="19" t="s">
        <v>19</v>
      </c>
      <c r="F9" s="20">
        <f>SUM(F8:F8)</f>
        <v>6</v>
      </c>
      <c r="G9" s="21"/>
      <c r="H9" s="22"/>
      <c r="I9" s="22"/>
      <c r="J9" s="22"/>
      <c r="K9" s="22"/>
      <c r="L9" s="22"/>
      <c r="M9" s="22"/>
      <c r="N9" s="22"/>
      <c r="O9" s="22"/>
      <c r="P9" s="22"/>
      <c r="Q9" s="23"/>
      <c r="R9" s="24">
        <f>SUM(R8:R8)</f>
        <v>2880.06</v>
      </c>
      <c r="S9" s="2"/>
      <c r="T9" s="2"/>
    </row>
    <row r="10" spans="1:20" ht="31.5" customHeight="1" x14ac:dyDescent="0.2">
      <c r="A10" s="160">
        <v>2</v>
      </c>
      <c r="B10" s="164" t="s">
        <v>135</v>
      </c>
      <c r="C10" s="168" t="s">
        <v>25</v>
      </c>
      <c r="D10" s="16" t="s">
        <v>18</v>
      </c>
      <c r="E10" s="16" t="s">
        <v>19</v>
      </c>
      <c r="F10" s="28">
        <v>80</v>
      </c>
      <c r="G10" s="29">
        <v>22.45</v>
      </c>
      <c r="H10" s="29">
        <v>22.7</v>
      </c>
      <c r="I10" s="29">
        <v>22.94</v>
      </c>
      <c r="J10" s="29"/>
      <c r="K10" s="29"/>
      <c r="L10" s="29"/>
      <c r="M10" s="29"/>
      <c r="N10" s="29"/>
      <c r="O10" s="29"/>
      <c r="P10" s="29"/>
      <c r="Q10" s="29">
        <f>ROUND((G10+H10+I10)/3,2)</f>
        <v>22.7</v>
      </c>
      <c r="R10" s="30">
        <f>F10*Q10</f>
        <v>1816</v>
      </c>
      <c r="S10" s="2"/>
      <c r="T10" s="2"/>
    </row>
    <row r="11" spans="1:20" x14ac:dyDescent="0.2">
      <c r="A11" s="161"/>
      <c r="B11" s="165"/>
      <c r="C11" s="169"/>
      <c r="D11" s="16" t="s">
        <v>26</v>
      </c>
      <c r="E11" s="16" t="s">
        <v>27</v>
      </c>
      <c r="F11" s="28">
        <v>8</v>
      </c>
      <c r="G11" s="29">
        <v>22.45</v>
      </c>
      <c r="H11" s="29">
        <v>22.7</v>
      </c>
      <c r="I11" s="29">
        <v>22.94</v>
      </c>
      <c r="J11" s="29"/>
      <c r="K11" s="29"/>
      <c r="L11" s="29"/>
      <c r="M11" s="29"/>
      <c r="N11" s="29"/>
      <c r="O11" s="29"/>
      <c r="P11" s="29"/>
      <c r="Q11" s="29">
        <f t="shared" ref="Q11:Q13" si="0">ROUND((G11+H11+I11)/3,2)</f>
        <v>22.7</v>
      </c>
      <c r="R11" s="30">
        <f>F11*Q11</f>
        <v>181.6</v>
      </c>
      <c r="S11" s="2"/>
      <c r="T11" s="2"/>
    </row>
    <row r="12" spans="1:20" x14ac:dyDescent="0.2">
      <c r="A12" s="162"/>
      <c r="B12" s="166"/>
      <c r="C12" s="170"/>
      <c r="D12" s="16" t="s">
        <v>28</v>
      </c>
      <c r="E12" s="16" t="s">
        <v>19</v>
      </c>
      <c r="F12" s="28">
        <v>50</v>
      </c>
      <c r="G12" s="29">
        <v>22.45</v>
      </c>
      <c r="H12" s="29">
        <v>22.7</v>
      </c>
      <c r="I12" s="29">
        <v>22.94</v>
      </c>
      <c r="J12" s="29"/>
      <c r="K12" s="29"/>
      <c r="L12" s="29"/>
      <c r="M12" s="29"/>
      <c r="N12" s="29"/>
      <c r="O12" s="29"/>
      <c r="P12" s="29"/>
      <c r="Q12" s="29">
        <f t="shared" si="0"/>
        <v>22.7</v>
      </c>
      <c r="R12" s="30">
        <f>F12*Q12</f>
        <v>1135</v>
      </c>
      <c r="S12" s="2"/>
      <c r="T12" s="2"/>
    </row>
    <row r="13" spans="1:20" ht="24.75" customHeight="1" x14ac:dyDescent="0.2">
      <c r="A13" s="163"/>
      <c r="B13" s="167"/>
      <c r="C13" s="171"/>
      <c r="D13" s="16" t="s">
        <v>20</v>
      </c>
      <c r="E13" s="16" t="s">
        <v>19</v>
      </c>
      <c r="F13" s="28">
        <v>7</v>
      </c>
      <c r="G13" s="29">
        <v>22.45</v>
      </c>
      <c r="H13" s="29">
        <v>22.7</v>
      </c>
      <c r="I13" s="29">
        <v>22.94</v>
      </c>
      <c r="J13" s="29"/>
      <c r="K13" s="29"/>
      <c r="L13" s="29"/>
      <c r="M13" s="29"/>
      <c r="N13" s="29"/>
      <c r="O13" s="29"/>
      <c r="P13" s="29"/>
      <c r="Q13" s="29">
        <f t="shared" si="0"/>
        <v>22.7</v>
      </c>
      <c r="R13" s="30">
        <f>F13*Q13</f>
        <v>158.9</v>
      </c>
      <c r="S13" s="2"/>
      <c r="T13" s="2"/>
    </row>
    <row r="14" spans="1:20" ht="15.75" customHeight="1" x14ac:dyDescent="0.2">
      <c r="A14" s="18"/>
      <c r="B14" s="157" t="s">
        <v>21</v>
      </c>
      <c r="C14" s="159"/>
      <c r="D14" s="19"/>
      <c r="E14" s="19" t="s">
        <v>19</v>
      </c>
      <c r="F14" s="20">
        <f>SUM(F10:F13)</f>
        <v>145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4">
        <f>SUM(R10:R13)</f>
        <v>3291.5</v>
      </c>
      <c r="S14" s="2"/>
      <c r="T14" s="2"/>
    </row>
    <row r="15" spans="1:20" ht="31.5" customHeight="1" x14ac:dyDescent="0.2">
      <c r="A15" s="160">
        <v>3</v>
      </c>
      <c r="B15" s="185" t="s">
        <v>136</v>
      </c>
      <c r="C15" s="186" t="s">
        <v>29</v>
      </c>
      <c r="D15" s="16" t="s">
        <v>18</v>
      </c>
      <c r="E15" s="16" t="s">
        <v>19</v>
      </c>
      <c r="F15" s="28">
        <v>30</v>
      </c>
      <c r="G15" s="29">
        <v>94.16</v>
      </c>
      <c r="H15" s="29">
        <v>95.2</v>
      </c>
      <c r="I15" s="29">
        <v>96.25</v>
      </c>
      <c r="J15" s="29"/>
      <c r="K15" s="29"/>
      <c r="L15" s="29"/>
      <c r="M15" s="29"/>
      <c r="N15" s="29"/>
      <c r="O15" s="29"/>
      <c r="P15" s="29"/>
      <c r="Q15" s="29">
        <f>ROUND((G15+H15+I15)/3,2)</f>
        <v>95.2</v>
      </c>
      <c r="R15" s="30">
        <f>F15*Q15</f>
        <v>2856</v>
      </c>
      <c r="S15" s="2"/>
      <c r="T15" s="2"/>
    </row>
    <row r="16" spans="1:20" ht="74.25" customHeight="1" x14ac:dyDescent="0.2">
      <c r="A16" s="184"/>
      <c r="B16" s="185"/>
      <c r="C16" s="186"/>
      <c r="D16" s="31" t="s">
        <v>20</v>
      </c>
      <c r="E16" s="31" t="s">
        <v>19</v>
      </c>
      <c r="F16" s="32">
        <v>3</v>
      </c>
      <c r="G16" s="29">
        <v>94.16</v>
      </c>
      <c r="H16" s="29">
        <v>95.2</v>
      </c>
      <c r="I16" s="29">
        <v>96.25</v>
      </c>
      <c r="J16" s="29"/>
      <c r="K16" s="29"/>
      <c r="L16" s="29"/>
      <c r="M16" s="29"/>
      <c r="N16" s="29"/>
      <c r="O16" s="29"/>
      <c r="P16" s="29"/>
      <c r="Q16" s="33">
        <f>ROUND((G16+H16+I16)/3,2)</f>
        <v>95.2</v>
      </c>
      <c r="R16" s="34">
        <f>F16*Q16</f>
        <v>285.60000000000002</v>
      </c>
      <c r="S16" s="2"/>
      <c r="T16" s="2"/>
    </row>
    <row r="17" spans="1:20" ht="15.75" customHeight="1" x14ac:dyDescent="0.2">
      <c r="A17" s="18"/>
      <c r="B17" s="157" t="s">
        <v>21</v>
      </c>
      <c r="C17" s="159"/>
      <c r="D17" s="19"/>
      <c r="E17" s="19" t="s">
        <v>19</v>
      </c>
      <c r="F17" s="20">
        <f>SUM(F15:F16)</f>
        <v>33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4">
        <f>SUM(R15+R16)</f>
        <v>3141.6</v>
      </c>
      <c r="S17" s="2"/>
      <c r="T17" s="2"/>
    </row>
    <row r="18" spans="1:20" ht="31.5" customHeight="1" x14ac:dyDescent="0.2">
      <c r="A18" s="160">
        <v>4</v>
      </c>
      <c r="B18" s="164" t="s">
        <v>137</v>
      </c>
      <c r="C18" s="168" t="s">
        <v>32</v>
      </c>
      <c r="D18" s="16" t="s">
        <v>18</v>
      </c>
      <c r="E18" s="16" t="s">
        <v>19</v>
      </c>
      <c r="F18" s="28">
        <v>250</v>
      </c>
      <c r="G18" s="29">
        <v>2.99</v>
      </c>
      <c r="H18" s="29">
        <v>3.02</v>
      </c>
      <c r="I18" s="29">
        <v>3.05</v>
      </c>
      <c r="J18" s="29"/>
      <c r="K18" s="29"/>
      <c r="L18" s="29"/>
      <c r="M18" s="29"/>
      <c r="N18" s="29"/>
      <c r="O18" s="29"/>
      <c r="P18" s="29"/>
      <c r="Q18" s="29">
        <f>ROUND((G18+H18+I18)/3,2)</f>
        <v>3.02</v>
      </c>
      <c r="R18" s="30">
        <f>F18*Q18</f>
        <v>755</v>
      </c>
      <c r="S18" s="2"/>
      <c r="T18" s="2"/>
    </row>
    <row r="19" spans="1:20" x14ac:dyDescent="0.2">
      <c r="A19" s="162"/>
      <c r="B19" s="166"/>
      <c r="C19" s="170"/>
      <c r="D19" s="31" t="s">
        <v>28</v>
      </c>
      <c r="E19" s="31" t="s">
        <v>19</v>
      </c>
      <c r="F19" s="32">
        <v>10</v>
      </c>
      <c r="G19" s="29">
        <v>2.99</v>
      </c>
      <c r="H19" s="29">
        <v>3.02</v>
      </c>
      <c r="I19" s="29">
        <v>3.05</v>
      </c>
      <c r="J19" s="29"/>
      <c r="K19" s="29"/>
      <c r="L19" s="29"/>
      <c r="M19" s="29"/>
      <c r="N19" s="29"/>
      <c r="O19" s="29"/>
      <c r="P19" s="29"/>
      <c r="Q19" s="33">
        <f>ROUND((G19+H19+I19)/3,2)</f>
        <v>3.02</v>
      </c>
      <c r="R19" s="34">
        <f>F19*Q19</f>
        <v>30.2</v>
      </c>
      <c r="S19" s="2"/>
      <c r="T19" s="2"/>
    </row>
    <row r="20" spans="1:20" x14ac:dyDescent="0.2">
      <c r="A20" s="162"/>
      <c r="B20" s="166"/>
      <c r="C20" s="170"/>
      <c r="D20" s="35" t="s">
        <v>26</v>
      </c>
      <c r="E20" s="35" t="s">
        <v>19</v>
      </c>
      <c r="F20" s="36">
        <v>8</v>
      </c>
      <c r="G20" s="29">
        <v>2.99</v>
      </c>
      <c r="H20" s="29">
        <v>3.02</v>
      </c>
      <c r="I20" s="29">
        <v>3.05</v>
      </c>
      <c r="J20" s="29"/>
      <c r="K20" s="29"/>
      <c r="L20" s="29"/>
      <c r="M20" s="29"/>
      <c r="N20" s="29"/>
      <c r="O20" s="29"/>
      <c r="P20" s="29"/>
      <c r="Q20" s="37">
        <f>ROUND((G20+H20+I20)/3,2)</f>
        <v>3.02</v>
      </c>
      <c r="R20" s="38">
        <f>F20*Q20</f>
        <v>24.16</v>
      </c>
      <c r="S20" s="2"/>
      <c r="T20" s="2"/>
    </row>
    <row r="21" spans="1:20" x14ac:dyDescent="0.2">
      <c r="A21" s="163"/>
      <c r="B21" s="167"/>
      <c r="C21" s="171"/>
      <c r="D21" s="16" t="s">
        <v>20</v>
      </c>
      <c r="E21" s="16" t="s">
        <v>19</v>
      </c>
      <c r="F21" s="28">
        <v>20</v>
      </c>
      <c r="G21" s="29">
        <v>2.99</v>
      </c>
      <c r="H21" s="29">
        <v>3.02</v>
      </c>
      <c r="I21" s="29">
        <v>3.05</v>
      </c>
      <c r="J21" s="29"/>
      <c r="K21" s="29"/>
      <c r="L21" s="29"/>
      <c r="M21" s="29"/>
      <c r="N21" s="29"/>
      <c r="O21" s="29"/>
      <c r="P21" s="29"/>
      <c r="Q21" s="29">
        <f>ROUND((G21+H21+I21)/3,2)</f>
        <v>3.02</v>
      </c>
      <c r="R21" s="30">
        <f>F21*Q21</f>
        <v>60.4</v>
      </c>
      <c r="S21" s="2"/>
      <c r="T21" s="2"/>
    </row>
    <row r="22" spans="1:20" ht="15.75" customHeight="1" x14ac:dyDescent="0.2">
      <c r="A22" s="18"/>
      <c r="B22" s="157" t="s">
        <v>21</v>
      </c>
      <c r="C22" s="159"/>
      <c r="D22" s="19"/>
      <c r="E22" s="19" t="s">
        <v>19</v>
      </c>
      <c r="F22" s="20">
        <f>SUM(F18:F21)</f>
        <v>288</v>
      </c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9"/>
      <c r="R22" s="24">
        <f>SUM(R18:R21)</f>
        <v>869.76</v>
      </c>
      <c r="S22" s="2"/>
      <c r="T22" s="2"/>
    </row>
    <row r="23" spans="1:20" ht="59.25" customHeight="1" x14ac:dyDescent="0.2">
      <c r="A23" s="17">
        <v>5</v>
      </c>
      <c r="B23" s="39" t="s">
        <v>159</v>
      </c>
      <c r="C23" s="40" t="s">
        <v>129</v>
      </c>
      <c r="D23" s="16" t="s">
        <v>18</v>
      </c>
      <c r="E23" s="16" t="s">
        <v>19</v>
      </c>
      <c r="F23" s="28">
        <v>10</v>
      </c>
      <c r="G23" s="29">
        <v>163.55000000000001</v>
      </c>
      <c r="H23" s="29">
        <v>165.37</v>
      </c>
      <c r="I23" s="29">
        <v>167.18</v>
      </c>
      <c r="J23" s="29"/>
      <c r="K23" s="29"/>
      <c r="L23" s="29"/>
      <c r="M23" s="29"/>
      <c r="N23" s="29"/>
      <c r="O23" s="29"/>
      <c r="P23" s="29"/>
      <c r="Q23" s="29">
        <f t="shared" ref="Q23:Q31" si="1">ROUND((G23+H23+I23)/3,2)</f>
        <v>165.37</v>
      </c>
      <c r="R23" s="30">
        <f>F23*Q23</f>
        <v>1653.7</v>
      </c>
      <c r="S23" s="2"/>
      <c r="T23" s="2"/>
    </row>
    <row r="24" spans="1:20" ht="15.75" customHeight="1" x14ac:dyDescent="0.2">
      <c r="A24" s="18"/>
      <c r="B24" s="157" t="s">
        <v>21</v>
      </c>
      <c r="C24" s="159"/>
      <c r="D24" s="19"/>
      <c r="E24" s="19" t="s">
        <v>19</v>
      </c>
      <c r="F24" s="20">
        <f>SUM(F23)</f>
        <v>10</v>
      </c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9"/>
      <c r="R24" s="24">
        <f>SUM(R23)</f>
        <v>1653.7</v>
      </c>
      <c r="S24" s="2"/>
      <c r="T24" s="2"/>
    </row>
    <row r="25" spans="1:20" ht="31.5" customHeight="1" x14ac:dyDescent="0.2">
      <c r="A25" s="160">
        <v>6</v>
      </c>
      <c r="B25" s="164" t="s">
        <v>160</v>
      </c>
      <c r="C25" s="168" t="s">
        <v>33</v>
      </c>
      <c r="D25" s="16" t="s">
        <v>18</v>
      </c>
      <c r="E25" s="16" t="s">
        <v>19</v>
      </c>
      <c r="F25" s="28">
        <v>20</v>
      </c>
      <c r="G25" s="29">
        <v>26.35</v>
      </c>
      <c r="H25" s="29">
        <v>26.64</v>
      </c>
      <c r="I25" s="29">
        <v>26.94</v>
      </c>
      <c r="J25" s="29"/>
      <c r="K25" s="29"/>
      <c r="L25" s="29"/>
      <c r="M25" s="29"/>
      <c r="N25" s="29"/>
      <c r="O25" s="29"/>
      <c r="P25" s="29"/>
      <c r="Q25" s="29">
        <f t="shared" si="1"/>
        <v>26.64</v>
      </c>
      <c r="R25" s="30">
        <f>F25*Q25</f>
        <v>532.79999999999995</v>
      </c>
      <c r="S25" s="2"/>
      <c r="T25" s="2"/>
    </row>
    <row r="26" spans="1:20" ht="15.75" customHeight="1" x14ac:dyDescent="0.2">
      <c r="A26" s="162"/>
      <c r="B26" s="166"/>
      <c r="C26" s="170"/>
      <c r="D26" s="16" t="s">
        <v>20</v>
      </c>
      <c r="E26" s="16" t="s">
        <v>19</v>
      </c>
      <c r="F26" s="28">
        <v>3</v>
      </c>
      <c r="G26" s="29">
        <v>26.35</v>
      </c>
      <c r="H26" s="29">
        <v>26.64</v>
      </c>
      <c r="I26" s="29">
        <v>26.94</v>
      </c>
      <c r="J26" s="29"/>
      <c r="K26" s="29"/>
      <c r="L26" s="29"/>
      <c r="M26" s="29"/>
      <c r="N26" s="29"/>
      <c r="O26" s="29"/>
      <c r="P26" s="29"/>
      <c r="Q26" s="29">
        <f t="shared" si="1"/>
        <v>26.64</v>
      </c>
      <c r="R26" s="30">
        <f>F26*Q26</f>
        <v>79.92</v>
      </c>
      <c r="S26" s="2"/>
      <c r="T26" s="2"/>
    </row>
    <row r="27" spans="1:20" ht="11.25" customHeight="1" x14ac:dyDescent="0.2">
      <c r="A27" s="162"/>
      <c r="B27" s="166"/>
      <c r="C27" s="170"/>
      <c r="D27" s="16" t="s">
        <v>20</v>
      </c>
      <c r="E27" s="16" t="s">
        <v>19</v>
      </c>
      <c r="F27" s="28">
        <v>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>
        <f t="shared" si="1"/>
        <v>0</v>
      </c>
      <c r="R27" s="30">
        <f>F27*Q27</f>
        <v>0</v>
      </c>
      <c r="S27" s="2"/>
      <c r="T27" s="2"/>
    </row>
    <row r="28" spans="1:20" ht="11.25" customHeight="1" x14ac:dyDescent="0.2">
      <c r="A28" s="163"/>
      <c r="B28" s="167"/>
      <c r="C28" s="171"/>
      <c r="D28" s="16" t="s">
        <v>28</v>
      </c>
      <c r="E28" s="16" t="s">
        <v>19</v>
      </c>
      <c r="F28" s="28">
        <v>2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>
        <f t="shared" si="1"/>
        <v>0</v>
      </c>
      <c r="R28" s="30">
        <f>F28*Q28</f>
        <v>0</v>
      </c>
      <c r="S28" s="2"/>
      <c r="T28" s="2"/>
    </row>
    <row r="29" spans="1:20" ht="15" customHeight="1" x14ac:dyDescent="0.2">
      <c r="A29" s="18"/>
      <c r="B29" s="157" t="s">
        <v>21</v>
      </c>
      <c r="C29" s="159"/>
      <c r="D29" s="19"/>
      <c r="E29" s="19" t="s">
        <v>19</v>
      </c>
      <c r="F29" s="20">
        <f>SUM(F25:F26)</f>
        <v>23</v>
      </c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9"/>
      <c r="R29" s="24">
        <f>SUM(R25:R28)</f>
        <v>612.71999999999991</v>
      </c>
      <c r="S29" s="2"/>
      <c r="T29" s="2"/>
    </row>
    <row r="30" spans="1:20" ht="31.5" customHeight="1" x14ac:dyDescent="0.2">
      <c r="A30" s="178">
        <v>7</v>
      </c>
      <c r="B30" s="188" t="s">
        <v>166</v>
      </c>
      <c r="C30" s="189" t="s">
        <v>34</v>
      </c>
      <c r="D30" s="19" t="s">
        <v>18</v>
      </c>
      <c r="E30" s="19" t="s">
        <v>19</v>
      </c>
      <c r="F30" s="20">
        <v>400</v>
      </c>
      <c r="G30" s="41">
        <v>9.34</v>
      </c>
      <c r="H30" s="20">
        <v>9.5500000000000007</v>
      </c>
      <c r="I30" s="20">
        <v>9.4499999999999993</v>
      </c>
      <c r="J30" s="20"/>
      <c r="K30" s="20"/>
      <c r="L30" s="20"/>
      <c r="M30" s="20"/>
      <c r="N30" s="20"/>
      <c r="O30" s="20"/>
      <c r="P30" s="20"/>
      <c r="Q30" s="29">
        <f t="shared" si="1"/>
        <v>9.4499999999999993</v>
      </c>
      <c r="R30" s="24">
        <f>F30*Q30</f>
        <v>3779.9999999999995</v>
      </c>
      <c r="S30" s="2"/>
      <c r="T30" s="2"/>
    </row>
    <row r="31" spans="1:20" ht="38.25" customHeight="1" x14ac:dyDescent="0.2">
      <c r="A31" s="187"/>
      <c r="B31" s="188"/>
      <c r="C31" s="190"/>
      <c r="D31" s="19" t="s">
        <v>20</v>
      </c>
      <c r="E31" s="19" t="s">
        <v>19</v>
      </c>
      <c r="F31" s="20">
        <v>70</v>
      </c>
      <c r="G31" s="41">
        <v>9.34</v>
      </c>
      <c r="H31" s="20">
        <v>9.5500000000000007</v>
      </c>
      <c r="I31" s="20">
        <v>9.4499999999999993</v>
      </c>
      <c r="J31" s="20"/>
      <c r="K31" s="20"/>
      <c r="L31" s="20"/>
      <c r="M31" s="20"/>
      <c r="N31" s="20"/>
      <c r="O31" s="20"/>
      <c r="P31" s="20"/>
      <c r="Q31" s="29">
        <f t="shared" si="1"/>
        <v>9.4499999999999993</v>
      </c>
      <c r="R31" s="24">
        <f>F31*Q31</f>
        <v>661.5</v>
      </c>
      <c r="S31" s="2"/>
      <c r="T31" s="2"/>
    </row>
    <row r="32" spans="1:20" x14ac:dyDescent="0.2">
      <c r="A32" s="42"/>
      <c r="B32" s="43"/>
      <c r="C32" s="44"/>
      <c r="D32" s="19"/>
      <c r="E32" s="19" t="s">
        <v>19</v>
      </c>
      <c r="F32" s="20">
        <f>F30+F31</f>
        <v>470</v>
      </c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>
        <f>R30+R31</f>
        <v>4441.5</v>
      </c>
      <c r="S32" s="2"/>
      <c r="T32" s="2"/>
    </row>
    <row r="33" spans="1:20" ht="31.5" customHeight="1" x14ac:dyDescent="0.2">
      <c r="A33" s="178">
        <v>8</v>
      </c>
      <c r="B33" s="192" t="s">
        <v>138</v>
      </c>
      <c r="C33" s="168" t="s">
        <v>35</v>
      </c>
      <c r="D33" s="16" t="s">
        <v>18</v>
      </c>
      <c r="E33" s="16" t="s">
        <v>19</v>
      </c>
      <c r="F33" s="28">
        <v>100</v>
      </c>
      <c r="G33" s="29">
        <v>8.24</v>
      </c>
      <c r="H33" s="29">
        <v>8.34</v>
      </c>
      <c r="I33" s="29">
        <v>8.43</v>
      </c>
      <c r="J33" s="29"/>
      <c r="K33" s="29"/>
      <c r="L33" s="29"/>
      <c r="M33" s="29"/>
      <c r="N33" s="29"/>
      <c r="O33" s="29"/>
      <c r="P33" s="29"/>
      <c r="Q33" s="29">
        <f>ROUND((G33+H33+I33)/3,2)</f>
        <v>8.34</v>
      </c>
      <c r="R33" s="30">
        <f>F33*Q33</f>
        <v>834</v>
      </c>
      <c r="S33" s="2"/>
      <c r="T33" s="2"/>
    </row>
    <row r="34" spans="1:20" ht="29.25" customHeight="1" x14ac:dyDescent="0.2">
      <c r="A34" s="191"/>
      <c r="B34" s="193"/>
      <c r="C34" s="169"/>
      <c r="D34" s="16" t="s">
        <v>20</v>
      </c>
      <c r="E34" s="16" t="s">
        <v>19</v>
      </c>
      <c r="F34" s="28">
        <v>10</v>
      </c>
      <c r="G34" s="29">
        <v>8.24</v>
      </c>
      <c r="H34" s="29">
        <v>8.34</v>
      </c>
      <c r="I34" s="29">
        <v>8.43</v>
      </c>
      <c r="J34" s="29"/>
      <c r="K34" s="29"/>
      <c r="L34" s="29"/>
      <c r="M34" s="29"/>
      <c r="N34" s="29"/>
      <c r="O34" s="29"/>
      <c r="P34" s="29"/>
      <c r="Q34" s="29">
        <f>ROUND((G34+H34+I34)/3,2)</f>
        <v>8.34</v>
      </c>
      <c r="R34" s="30">
        <f>F34*Q34</f>
        <v>83.4</v>
      </c>
      <c r="S34" s="2"/>
      <c r="T34" s="2"/>
    </row>
    <row r="35" spans="1:20" ht="15.75" customHeight="1" x14ac:dyDescent="0.2">
      <c r="A35" s="18"/>
      <c r="B35" s="157" t="s">
        <v>21</v>
      </c>
      <c r="C35" s="159"/>
      <c r="D35" s="19"/>
      <c r="E35" s="19" t="s">
        <v>19</v>
      </c>
      <c r="F35" s="20">
        <f>SUM(F33:F34)</f>
        <v>110</v>
      </c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>
        <f>SUM(R33:R34)</f>
        <v>917.4</v>
      </c>
      <c r="S35" s="2"/>
      <c r="T35" s="2"/>
    </row>
    <row r="36" spans="1:20" ht="56.25" x14ac:dyDescent="0.2">
      <c r="A36" s="17">
        <v>9</v>
      </c>
      <c r="B36" s="39" t="s">
        <v>163</v>
      </c>
      <c r="C36" s="40" t="s">
        <v>36</v>
      </c>
      <c r="D36" s="16" t="s">
        <v>20</v>
      </c>
      <c r="E36" s="16" t="s">
        <v>19</v>
      </c>
      <c r="F36" s="28">
        <v>6</v>
      </c>
      <c r="G36" s="29">
        <v>19.37</v>
      </c>
      <c r="H36" s="29">
        <v>19.579999999999998</v>
      </c>
      <c r="I36" s="29">
        <v>19.8</v>
      </c>
      <c r="J36" s="29"/>
      <c r="K36" s="29"/>
      <c r="L36" s="29"/>
      <c r="M36" s="29"/>
      <c r="N36" s="29"/>
      <c r="O36" s="29"/>
      <c r="P36" s="29"/>
      <c r="Q36" s="29">
        <f>ROUND((G36+H36+I36)/3,2)</f>
        <v>19.579999999999998</v>
      </c>
      <c r="R36" s="30">
        <f>F36*Q36</f>
        <v>117.47999999999999</v>
      </c>
      <c r="S36" s="2"/>
      <c r="T36" s="2"/>
    </row>
    <row r="37" spans="1:20" ht="15.75" customHeight="1" x14ac:dyDescent="0.2">
      <c r="A37" s="18"/>
      <c r="B37" s="157" t="s">
        <v>21</v>
      </c>
      <c r="C37" s="159"/>
      <c r="D37" s="19"/>
      <c r="E37" s="19" t="s">
        <v>19</v>
      </c>
      <c r="F37" s="20">
        <f>SUM(F36)</f>
        <v>6</v>
      </c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4">
        <f>SUM(R36)</f>
        <v>117.47999999999999</v>
      </c>
      <c r="S37" s="2"/>
      <c r="T37" s="2"/>
    </row>
    <row r="38" spans="1:20" ht="31.5" customHeight="1" x14ac:dyDescent="0.2">
      <c r="A38" s="160">
        <v>10</v>
      </c>
      <c r="B38" s="164" t="s">
        <v>139</v>
      </c>
      <c r="C38" s="168" t="s">
        <v>37</v>
      </c>
      <c r="D38" s="16" t="s">
        <v>18</v>
      </c>
      <c r="E38" s="16" t="s">
        <v>22</v>
      </c>
      <c r="F38" s="28">
        <v>125</v>
      </c>
      <c r="G38" s="29">
        <v>14.27</v>
      </c>
      <c r="H38" s="29">
        <v>14.43</v>
      </c>
      <c r="I38" s="29">
        <v>14.59</v>
      </c>
      <c r="J38" s="29"/>
      <c r="K38" s="29"/>
      <c r="L38" s="29"/>
      <c r="M38" s="29"/>
      <c r="N38" s="29"/>
      <c r="O38" s="29"/>
      <c r="P38" s="29"/>
      <c r="Q38" s="29">
        <f>ROUND((G38+H38+I38)/3,2)</f>
        <v>14.43</v>
      </c>
      <c r="R38" s="30">
        <f>F38*Q38</f>
        <v>1803.75</v>
      </c>
      <c r="S38" s="2"/>
      <c r="T38" s="2"/>
    </row>
    <row r="39" spans="1:20" x14ac:dyDescent="0.2">
      <c r="A39" s="162"/>
      <c r="B39" s="166"/>
      <c r="C39" s="170"/>
      <c r="D39" s="16" t="s">
        <v>26</v>
      </c>
      <c r="E39" s="16" t="s">
        <v>22</v>
      </c>
      <c r="F39" s="28">
        <v>8</v>
      </c>
      <c r="G39" s="29">
        <v>14.27</v>
      </c>
      <c r="H39" s="29">
        <v>14.43</v>
      </c>
      <c r="I39" s="29">
        <v>14.59</v>
      </c>
      <c r="J39" s="29"/>
      <c r="K39" s="29"/>
      <c r="L39" s="29"/>
      <c r="M39" s="29"/>
      <c r="N39" s="29"/>
      <c r="O39" s="29"/>
      <c r="P39" s="29"/>
      <c r="Q39" s="29">
        <f>ROUND((G39+H39+I39)/3,2)</f>
        <v>14.43</v>
      </c>
      <c r="R39" s="30">
        <f>F39*Q39</f>
        <v>115.44</v>
      </c>
      <c r="S39" s="2"/>
      <c r="T39" s="2"/>
    </row>
    <row r="40" spans="1:20" x14ac:dyDescent="0.2">
      <c r="A40" s="163"/>
      <c r="B40" s="167"/>
      <c r="C40" s="171"/>
      <c r="D40" s="16" t="s">
        <v>20</v>
      </c>
      <c r="E40" s="16" t="s">
        <v>22</v>
      </c>
      <c r="F40" s="28">
        <v>6</v>
      </c>
      <c r="G40" s="29">
        <v>14.27</v>
      </c>
      <c r="H40" s="29">
        <v>14.43</v>
      </c>
      <c r="I40" s="29">
        <v>14.59</v>
      </c>
      <c r="J40" s="29"/>
      <c r="K40" s="29"/>
      <c r="L40" s="29"/>
      <c r="M40" s="29"/>
      <c r="N40" s="29"/>
      <c r="O40" s="29"/>
      <c r="P40" s="29"/>
      <c r="Q40" s="29">
        <f>ROUND((G40+H40+I40)/3,2)</f>
        <v>14.43</v>
      </c>
      <c r="R40" s="30">
        <f>F40*Q40</f>
        <v>86.58</v>
      </c>
      <c r="S40" s="2"/>
      <c r="T40" s="2"/>
    </row>
    <row r="41" spans="1:20" ht="15.75" customHeight="1" x14ac:dyDescent="0.2">
      <c r="A41" s="18"/>
      <c r="B41" s="157" t="s">
        <v>21</v>
      </c>
      <c r="C41" s="158"/>
      <c r="D41" s="19"/>
      <c r="E41" s="19" t="s">
        <v>22</v>
      </c>
      <c r="F41" s="20">
        <f>SUM(F38:F40)</f>
        <v>139</v>
      </c>
      <c r="G41" s="21"/>
      <c r="H41" s="22"/>
      <c r="I41" s="22"/>
      <c r="J41" s="22" t="s">
        <v>38</v>
      </c>
      <c r="K41" s="22"/>
      <c r="L41" s="22"/>
      <c r="M41" s="22"/>
      <c r="N41" s="22"/>
      <c r="O41" s="22"/>
      <c r="P41" s="22"/>
      <c r="Q41" s="23"/>
      <c r="R41" s="24">
        <f>SUM(R38:R40)</f>
        <v>2005.77</v>
      </c>
      <c r="S41" s="2"/>
      <c r="T41" s="2"/>
    </row>
    <row r="42" spans="1:20" ht="31.5" customHeight="1" x14ac:dyDescent="0.2">
      <c r="A42" s="160">
        <v>11</v>
      </c>
      <c r="B42" s="164" t="s">
        <v>140</v>
      </c>
      <c r="C42" s="168" t="s">
        <v>39</v>
      </c>
      <c r="D42" s="16" t="s">
        <v>18</v>
      </c>
      <c r="E42" s="16" t="s">
        <v>27</v>
      </c>
      <c r="F42" s="28">
        <v>30</v>
      </c>
      <c r="G42" s="29">
        <v>116.5</v>
      </c>
      <c r="H42" s="29">
        <v>117.79</v>
      </c>
      <c r="I42" s="29">
        <v>119.08</v>
      </c>
      <c r="J42" s="29"/>
      <c r="K42" s="29"/>
      <c r="L42" s="29"/>
      <c r="M42" s="29"/>
      <c r="N42" s="29"/>
      <c r="O42" s="29"/>
      <c r="P42" s="29"/>
      <c r="Q42" s="29">
        <f>ROUND((G42+H42+I42)/3,2)</f>
        <v>117.79</v>
      </c>
      <c r="R42" s="30">
        <f>F42*Q42</f>
        <v>3533.7000000000003</v>
      </c>
      <c r="S42" s="2"/>
      <c r="T42" s="2"/>
    </row>
    <row r="43" spans="1:20" x14ac:dyDescent="0.2">
      <c r="A43" s="161"/>
      <c r="B43" s="165"/>
      <c r="C43" s="169"/>
      <c r="D43" s="35" t="s">
        <v>26</v>
      </c>
      <c r="E43" s="35" t="s">
        <v>27</v>
      </c>
      <c r="F43" s="36">
        <v>8</v>
      </c>
      <c r="G43" s="29">
        <v>116.5</v>
      </c>
      <c r="H43" s="29">
        <v>117.79</v>
      </c>
      <c r="I43" s="29">
        <v>119.08</v>
      </c>
      <c r="J43" s="29"/>
      <c r="K43" s="29"/>
      <c r="L43" s="29"/>
      <c r="M43" s="29"/>
      <c r="N43" s="29"/>
      <c r="O43" s="29"/>
      <c r="P43" s="29"/>
      <c r="Q43" s="37">
        <f>ROUND((G43+H43+I43)/3,2)</f>
        <v>117.79</v>
      </c>
      <c r="R43" s="38">
        <f>F43*Q43</f>
        <v>942.32</v>
      </c>
      <c r="S43" s="2"/>
      <c r="T43" s="2"/>
    </row>
    <row r="44" spans="1:20" x14ac:dyDescent="0.2">
      <c r="A44" s="161"/>
      <c r="B44" s="165"/>
      <c r="C44" s="169"/>
      <c r="D44" s="16" t="s">
        <v>20</v>
      </c>
      <c r="E44" s="16" t="s">
        <v>27</v>
      </c>
      <c r="F44" s="28">
        <v>3</v>
      </c>
      <c r="G44" s="29">
        <v>116.5</v>
      </c>
      <c r="H44" s="29">
        <v>117.79</v>
      </c>
      <c r="I44" s="29">
        <v>119.08</v>
      </c>
      <c r="J44" s="29"/>
      <c r="K44" s="29"/>
      <c r="L44" s="29"/>
      <c r="M44" s="29"/>
      <c r="N44" s="29"/>
      <c r="O44" s="29"/>
      <c r="P44" s="29"/>
      <c r="Q44" s="29">
        <f>ROUND((G44+H44+I44)/3,2)</f>
        <v>117.79</v>
      </c>
      <c r="R44" s="30">
        <f>F44*Q44</f>
        <v>353.37</v>
      </c>
      <c r="S44" s="2"/>
      <c r="T44" s="2"/>
    </row>
    <row r="45" spans="1:20" ht="15.75" customHeight="1" x14ac:dyDescent="0.2">
      <c r="A45" s="18"/>
      <c r="B45" s="157" t="s">
        <v>21</v>
      </c>
      <c r="C45" s="159"/>
      <c r="D45" s="19"/>
      <c r="E45" s="19" t="s">
        <v>27</v>
      </c>
      <c r="F45" s="20">
        <f>SUM(F42:F44)</f>
        <v>41</v>
      </c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4">
        <f>SUM(R42:R44)</f>
        <v>4829.3900000000003</v>
      </c>
      <c r="S45" s="2"/>
      <c r="T45" s="2"/>
    </row>
    <row r="46" spans="1:20" ht="31.5" customHeight="1" x14ac:dyDescent="0.2">
      <c r="A46" s="160">
        <v>12</v>
      </c>
      <c r="B46" s="164" t="s">
        <v>141</v>
      </c>
      <c r="C46" s="168" t="s">
        <v>40</v>
      </c>
      <c r="D46" s="16" t="s">
        <v>18</v>
      </c>
      <c r="E46" s="16" t="s">
        <v>27</v>
      </c>
      <c r="F46" s="28">
        <v>20</v>
      </c>
      <c r="G46" s="29">
        <v>244.93</v>
      </c>
      <c r="H46" s="29">
        <v>247.65</v>
      </c>
      <c r="I46" s="29">
        <v>250.37</v>
      </c>
      <c r="J46" s="29"/>
      <c r="K46" s="29"/>
      <c r="L46" s="29"/>
      <c r="M46" s="29"/>
      <c r="N46" s="29"/>
      <c r="O46" s="29"/>
      <c r="P46" s="29"/>
      <c r="Q46" s="29">
        <f>ROUND((G46+H46+I46)/3,2)</f>
        <v>247.65</v>
      </c>
      <c r="R46" s="30">
        <f>F46*Q46</f>
        <v>4953</v>
      </c>
      <c r="S46" s="2"/>
      <c r="T46" s="2"/>
    </row>
    <row r="47" spans="1:20" ht="31.5" customHeight="1" x14ac:dyDescent="0.2">
      <c r="A47" s="161"/>
      <c r="B47" s="165"/>
      <c r="C47" s="169"/>
      <c r="D47" s="16" t="s">
        <v>20</v>
      </c>
      <c r="E47" s="16" t="s">
        <v>27</v>
      </c>
      <c r="F47" s="28">
        <v>8</v>
      </c>
      <c r="G47" s="29">
        <v>244.93</v>
      </c>
      <c r="H47" s="29">
        <v>247.65</v>
      </c>
      <c r="I47" s="29">
        <v>250.37</v>
      </c>
      <c r="J47" s="29"/>
      <c r="K47" s="29"/>
      <c r="L47" s="29"/>
      <c r="M47" s="29"/>
      <c r="N47" s="29"/>
      <c r="O47" s="29"/>
      <c r="P47" s="29"/>
      <c r="Q47" s="29">
        <f>ROUND((G47+H47+I47)/3,2)</f>
        <v>247.65</v>
      </c>
      <c r="R47" s="30">
        <f>F47*Q47</f>
        <v>1981.2</v>
      </c>
      <c r="S47" s="2"/>
      <c r="T47" s="2"/>
    </row>
    <row r="48" spans="1:20" x14ac:dyDescent="0.2">
      <c r="A48" s="162"/>
      <c r="B48" s="166"/>
      <c r="C48" s="170"/>
      <c r="D48" s="35" t="s">
        <v>26</v>
      </c>
      <c r="E48" s="35" t="s">
        <v>27</v>
      </c>
      <c r="F48" s="36">
        <v>8</v>
      </c>
      <c r="G48" s="29">
        <v>244.93</v>
      </c>
      <c r="H48" s="29">
        <v>247.65</v>
      </c>
      <c r="I48" s="29">
        <v>250.37</v>
      </c>
      <c r="J48" s="29"/>
      <c r="K48" s="29"/>
      <c r="L48" s="29"/>
      <c r="M48" s="29"/>
      <c r="N48" s="29"/>
      <c r="O48" s="29"/>
      <c r="P48" s="29"/>
      <c r="Q48" s="37">
        <f>ROUND((G48+H48+I48)/3,2)</f>
        <v>247.65</v>
      </c>
      <c r="R48" s="38">
        <f>F48*Q48</f>
        <v>1981.2</v>
      </c>
      <c r="S48" s="2"/>
      <c r="T48" s="2"/>
    </row>
    <row r="49" spans="1:20" ht="15.75" customHeight="1" x14ac:dyDescent="0.2">
      <c r="A49" s="18"/>
      <c r="B49" s="157" t="s">
        <v>21</v>
      </c>
      <c r="C49" s="159"/>
      <c r="D49" s="19"/>
      <c r="E49" s="19" t="s">
        <v>27</v>
      </c>
      <c r="F49" s="20">
        <f>SUM(F46:F48)</f>
        <v>36</v>
      </c>
      <c r="G49" s="21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4">
        <f>SUM(R46+R48+R47)</f>
        <v>8915.4</v>
      </c>
      <c r="S49" s="2"/>
      <c r="T49" s="2"/>
    </row>
    <row r="50" spans="1:20" ht="31.5" customHeight="1" x14ac:dyDescent="0.2">
      <c r="A50" s="160">
        <v>13</v>
      </c>
      <c r="B50" s="164" t="s">
        <v>142</v>
      </c>
      <c r="C50" s="168" t="s">
        <v>41</v>
      </c>
      <c r="D50" s="16" t="s">
        <v>18</v>
      </c>
      <c r="E50" s="16" t="s">
        <v>27</v>
      </c>
      <c r="F50" s="28">
        <v>60</v>
      </c>
      <c r="G50" s="29">
        <v>4.3</v>
      </c>
      <c r="H50" s="29">
        <v>4.3499999999999996</v>
      </c>
      <c r="I50" s="29">
        <v>4.4000000000000004</v>
      </c>
      <c r="J50" s="29"/>
      <c r="K50" s="29"/>
      <c r="L50" s="29"/>
      <c r="M50" s="29"/>
      <c r="N50" s="29"/>
      <c r="O50" s="29"/>
      <c r="P50" s="29"/>
      <c r="Q50" s="29">
        <f>ROUND((G50+H50+I50)/3,2)</f>
        <v>4.3499999999999996</v>
      </c>
      <c r="R50" s="30">
        <f>F50*Q50</f>
        <v>261</v>
      </c>
      <c r="S50" s="2"/>
      <c r="T50" s="2"/>
    </row>
    <row r="51" spans="1:20" x14ac:dyDescent="0.2">
      <c r="A51" s="161"/>
      <c r="B51" s="165"/>
      <c r="C51" s="169"/>
      <c r="D51" s="16" t="s">
        <v>20</v>
      </c>
      <c r="E51" s="16" t="s">
        <v>27</v>
      </c>
      <c r="F51" s="28">
        <v>10</v>
      </c>
      <c r="G51" s="29">
        <v>4.3</v>
      </c>
      <c r="H51" s="29">
        <v>4.3499999999999996</v>
      </c>
      <c r="I51" s="29">
        <v>4.4000000000000004</v>
      </c>
      <c r="J51" s="29"/>
      <c r="K51" s="29"/>
      <c r="L51" s="29"/>
      <c r="M51" s="29"/>
      <c r="N51" s="29"/>
      <c r="O51" s="29"/>
      <c r="P51" s="29"/>
      <c r="Q51" s="29">
        <f>ROUND((G51+H51+I51)/3,2)</f>
        <v>4.3499999999999996</v>
      </c>
      <c r="R51" s="30">
        <f>F51*Q51</f>
        <v>43.5</v>
      </c>
      <c r="S51" s="2"/>
      <c r="T51" s="2"/>
    </row>
    <row r="52" spans="1:20" x14ac:dyDescent="0.2">
      <c r="A52" s="184"/>
      <c r="B52" s="194"/>
      <c r="C52" s="195"/>
      <c r="D52" s="16" t="s">
        <v>26</v>
      </c>
      <c r="E52" s="16" t="s">
        <v>27</v>
      </c>
      <c r="F52" s="28">
        <v>8</v>
      </c>
      <c r="G52" s="29">
        <v>4.3</v>
      </c>
      <c r="H52" s="29">
        <v>4.3499999999999996</v>
      </c>
      <c r="I52" s="29">
        <v>4.4000000000000004</v>
      </c>
      <c r="J52" s="29"/>
      <c r="K52" s="29"/>
      <c r="L52" s="29"/>
      <c r="M52" s="29"/>
      <c r="N52" s="29"/>
      <c r="O52" s="29"/>
      <c r="P52" s="29"/>
      <c r="Q52" s="29">
        <f>ROUND((G52+H52+I52)/3,2)</f>
        <v>4.3499999999999996</v>
      </c>
      <c r="R52" s="30">
        <f>F52*Q52</f>
        <v>34.799999999999997</v>
      </c>
      <c r="S52" s="2"/>
      <c r="T52" s="2"/>
    </row>
    <row r="53" spans="1:20" ht="15.75" customHeight="1" x14ac:dyDescent="0.2">
      <c r="A53" s="18"/>
      <c r="B53" s="157" t="s">
        <v>21</v>
      </c>
      <c r="C53" s="159"/>
      <c r="D53" s="19"/>
      <c r="E53" s="19" t="s">
        <v>27</v>
      </c>
      <c r="F53" s="20">
        <f>SUM(F50:F52)</f>
        <v>78</v>
      </c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4">
        <f>SUM(R50:R52)</f>
        <v>339.3</v>
      </c>
      <c r="S53" s="2"/>
      <c r="T53" s="2"/>
    </row>
    <row r="54" spans="1:20" ht="31.5" customHeight="1" x14ac:dyDescent="0.2">
      <c r="A54" s="160">
        <v>14</v>
      </c>
      <c r="B54" s="192" t="s">
        <v>143</v>
      </c>
      <c r="C54" s="168" t="s">
        <v>42</v>
      </c>
      <c r="D54" s="16" t="s">
        <v>18</v>
      </c>
      <c r="E54" s="16" t="s">
        <v>43</v>
      </c>
      <c r="F54" s="28">
        <v>70</v>
      </c>
      <c r="G54" s="29">
        <v>124.2</v>
      </c>
      <c r="H54" s="29">
        <v>125.58</v>
      </c>
      <c r="I54" s="29">
        <v>126.96</v>
      </c>
      <c r="J54" s="29"/>
      <c r="K54" s="29"/>
      <c r="L54" s="29"/>
      <c r="M54" s="29"/>
      <c r="N54" s="29"/>
      <c r="O54" s="29"/>
      <c r="P54" s="29"/>
      <c r="Q54" s="29">
        <f>ROUND((G54+H54+I54)/3,2)</f>
        <v>125.58</v>
      </c>
      <c r="R54" s="30">
        <f>F54*Q54</f>
        <v>8790.6</v>
      </c>
      <c r="S54" s="2"/>
      <c r="T54" s="2"/>
    </row>
    <row r="55" spans="1:20" ht="32.25" customHeight="1" x14ac:dyDescent="0.2">
      <c r="A55" s="161"/>
      <c r="B55" s="193"/>
      <c r="C55" s="169"/>
      <c r="D55" s="16" t="s">
        <v>20</v>
      </c>
      <c r="E55" s="16" t="s">
        <v>43</v>
      </c>
      <c r="F55" s="28">
        <v>10</v>
      </c>
      <c r="G55" s="29">
        <v>124.2</v>
      </c>
      <c r="H55" s="29">
        <v>125.58</v>
      </c>
      <c r="I55" s="29">
        <v>126.96</v>
      </c>
      <c r="J55" s="29"/>
      <c r="K55" s="29"/>
      <c r="L55" s="29"/>
      <c r="M55" s="29"/>
      <c r="N55" s="29"/>
      <c r="O55" s="29"/>
      <c r="P55" s="29"/>
      <c r="Q55" s="29">
        <f>ROUND((G55+H55+I55)/3,2)</f>
        <v>125.58</v>
      </c>
      <c r="R55" s="30">
        <f>F55*Q55</f>
        <v>1255.8</v>
      </c>
      <c r="S55" s="2"/>
      <c r="T55" s="2"/>
    </row>
    <row r="56" spans="1:20" ht="15.75" customHeight="1" x14ac:dyDescent="0.2">
      <c r="A56" s="18"/>
      <c r="B56" s="157" t="s">
        <v>21</v>
      </c>
      <c r="C56" s="159"/>
      <c r="D56" s="19"/>
      <c r="E56" s="19" t="s">
        <v>43</v>
      </c>
      <c r="F56" s="20">
        <f>SUM(F54:F55)</f>
        <v>80</v>
      </c>
      <c r="G56" s="21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4">
        <f>SUM(R54:R55)</f>
        <v>10046.4</v>
      </c>
      <c r="S56" s="2"/>
      <c r="T56" s="2"/>
    </row>
    <row r="57" spans="1:20" ht="31.5" customHeight="1" x14ac:dyDescent="0.2">
      <c r="A57" s="160">
        <v>15</v>
      </c>
      <c r="B57" s="164" t="s">
        <v>144</v>
      </c>
      <c r="C57" s="168" t="s">
        <v>44</v>
      </c>
      <c r="D57" s="16" t="s">
        <v>18</v>
      </c>
      <c r="E57" s="16" t="s">
        <v>27</v>
      </c>
      <c r="F57" s="28">
        <v>400</v>
      </c>
      <c r="G57" s="29">
        <v>8.5299999999999994</v>
      </c>
      <c r="H57" s="29">
        <v>8.6300000000000008</v>
      </c>
      <c r="I57" s="29">
        <v>8.7200000000000006</v>
      </c>
      <c r="J57" s="29"/>
      <c r="K57" s="29"/>
      <c r="L57" s="29"/>
      <c r="M57" s="29"/>
      <c r="N57" s="29"/>
      <c r="O57" s="29"/>
      <c r="P57" s="29"/>
      <c r="Q57" s="29">
        <f>ROUND((G57+H57+I57)/3,2)</f>
        <v>8.6300000000000008</v>
      </c>
      <c r="R57" s="30">
        <f>F57*Q57</f>
        <v>3452.0000000000005</v>
      </c>
      <c r="S57" s="2"/>
      <c r="T57" s="2"/>
    </row>
    <row r="58" spans="1:20" x14ac:dyDescent="0.2">
      <c r="A58" s="162"/>
      <c r="B58" s="166"/>
      <c r="C58" s="170"/>
      <c r="D58" s="35" t="s">
        <v>26</v>
      </c>
      <c r="E58" s="35" t="s">
        <v>27</v>
      </c>
      <c r="F58" s="36">
        <v>32</v>
      </c>
      <c r="G58" s="29">
        <v>8.5299999999999994</v>
      </c>
      <c r="H58" s="29">
        <v>8.6300000000000008</v>
      </c>
      <c r="I58" s="29">
        <v>8.7200000000000006</v>
      </c>
      <c r="J58" s="29"/>
      <c r="K58" s="29"/>
      <c r="L58" s="29"/>
      <c r="M58" s="29"/>
      <c r="N58" s="29"/>
      <c r="O58" s="29"/>
      <c r="P58" s="29"/>
      <c r="Q58" s="37">
        <f>ROUND((G58+H58+I58)/3,2)</f>
        <v>8.6300000000000008</v>
      </c>
      <c r="R58" s="38">
        <f>F58*Q58</f>
        <v>276.16000000000003</v>
      </c>
      <c r="S58" s="2"/>
      <c r="T58" s="2"/>
    </row>
    <row r="59" spans="1:20" x14ac:dyDescent="0.2">
      <c r="A59" s="162"/>
      <c r="B59" s="166"/>
      <c r="C59" s="170"/>
      <c r="D59" s="35" t="s">
        <v>28</v>
      </c>
      <c r="E59" s="35" t="s">
        <v>27</v>
      </c>
      <c r="F59" s="36">
        <v>10</v>
      </c>
      <c r="G59" s="29">
        <v>8.5299999999999994</v>
      </c>
      <c r="H59" s="29">
        <v>8.6300000000000008</v>
      </c>
      <c r="I59" s="29">
        <v>8.7200000000000006</v>
      </c>
      <c r="J59" s="29"/>
      <c r="K59" s="29"/>
      <c r="L59" s="29"/>
      <c r="M59" s="29"/>
      <c r="N59" s="29"/>
      <c r="O59" s="29"/>
      <c r="P59" s="29"/>
      <c r="Q59" s="37">
        <f>ROUND((G59+H59+I59)/3,2)</f>
        <v>8.6300000000000008</v>
      </c>
      <c r="R59" s="38">
        <f>F59*Q59</f>
        <v>86.300000000000011</v>
      </c>
      <c r="S59" s="2"/>
      <c r="T59" s="2"/>
    </row>
    <row r="60" spans="1:20" x14ac:dyDescent="0.2">
      <c r="A60" s="163"/>
      <c r="B60" s="167"/>
      <c r="C60" s="171"/>
      <c r="D60" s="16" t="s">
        <v>20</v>
      </c>
      <c r="E60" s="16" t="s">
        <v>27</v>
      </c>
      <c r="F60" s="28">
        <v>30</v>
      </c>
      <c r="G60" s="29">
        <v>8.5299999999999994</v>
      </c>
      <c r="H60" s="29">
        <v>8.6300000000000008</v>
      </c>
      <c r="I60" s="29">
        <v>8.7200000000000006</v>
      </c>
      <c r="J60" s="29"/>
      <c r="K60" s="29"/>
      <c r="L60" s="29"/>
      <c r="M60" s="29"/>
      <c r="N60" s="29"/>
      <c r="O60" s="29"/>
      <c r="P60" s="29"/>
      <c r="Q60" s="29">
        <f>ROUND((G60+H60+I60)/3,2)</f>
        <v>8.6300000000000008</v>
      </c>
      <c r="R60" s="30">
        <f>F60*Q60</f>
        <v>258.90000000000003</v>
      </c>
      <c r="S60" s="2"/>
      <c r="T60" s="2"/>
    </row>
    <row r="61" spans="1:20" ht="15.75" customHeight="1" x14ac:dyDescent="0.2">
      <c r="A61" s="18"/>
      <c r="B61" s="157" t="s">
        <v>21</v>
      </c>
      <c r="C61" s="159"/>
      <c r="D61" s="19"/>
      <c r="E61" s="19" t="s">
        <v>27</v>
      </c>
      <c r="F61" s="20">
        <f>SUM(F57:F60)</f>
        <v>472</v>
      </c>
      <c r="G61" s="21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4">
        <f>SUM(R57:R60)</f>
        <v>4073.3600000000006</v>
      </c>
      <c r="S61" s="2"/>
      <c r="T61" s="2"/>
    </row>
    <row r="62" spans="1:20" ht="28.5" customHeight="1" x14ac:dyDescent="0.2">
      <c r="A62" s="160">
        <v>16</v>
      </c>
      <c r="B62" s="185" t="s">
        <v>145</v>
      </c>
      <c r="C62" s="186" t="s">
        <v>45</v>
      </c>
      <c r="D62" s="16" t="s">
        <v>18</v>
      </c>
      <c r="E62" s="28" t="s">
        <v>27</v>
      </c>
      <c r="F62" s="28">
        <v>10</v>
      </c>
      <c r="G62" s="29">
        <v>213.16</v>
      </c>
      <c r="H62" s="29">
        <v>215.52</v>
      </c>
      <c r="I62" s="29">
        <v>217.89</v>
      </c>
      <c r="J62" s="29"/>
      <c r="K62" s="29"/>
      <c r="L62" s="29"/>
      <c r="M62" s="29"/>
      <c r="N62" s="29"/>
      <c r="O62" s="29"/>
      <c r="P62" s="29"/>
      <c r="Q62" s="29">
        <f>ROUND((G62+H62+I62)/3,2)</f>
        <v>215.52</v>
      </c>
      <c r="R62" s="30">
        <f>F62*Q62</f>
        <v>2155.2000000000003</v>
      </c>
      <c r="S62" s="2"/>
      <c r="T62" s="2"/>
    </row>
    <row r="63" spans="1:20" ht="41.25" customHeight="1" x14ac:dyDescent="0.2">
      <c r="A63" s="184"/>
      <c r="B63" s="185"/>
      <c r="C63" s="186"/>
      <c r="D63" s="16" t="s">
        <v>26</v>
      </c>
      <c r="E63" s="28" t="s">
        <v>27</v>
      </c>
      <c r="F63" s="28">
        <v>4</v>
      </c>
      <c r="G63" s="29">
        <v>213.16</v>
      </c>
      <c r="H63" s="29">
        <v>215.52</v>
      </c>
      <c r="I63" s="29">
        <v>217.89</v>
      </c>
      <c r="J63" s="29"/>
      <c r="K63" s="29"/>
      <c r="L63" s="29"/>
      <c r="M63" s="29"/>
      <c r="N63" s="29"/>
      <c r="O63" s="29"/>
      <c r="P63" s="29"/>
      <c r="Q63" s="29">
        <f>ROUND((G63+H63+I63)/3,2)</f>
        <v>215.52</v>
      </c>
      <c r="R63" s="30">
        <f>F63*Q63</f>
        <v>862.08</v>
      </c>
      <c r="S63" s="2"/>
      <c r="T63" s="2"/>
    </row>
    <row r="64" spans="1:20" ht="15.75" customHeight="1" x14ac:dyDescent="0.2">
      <c r="A64" s="18"/>
      <c r="B64" s="157" t="s">
        <v>21</v>
      </c>
      <c r="C64" s="159"/>
      <c r="D64" s="19"/>
      <c r="E64" s="19" t="s">
        <v>27</v>
      </c>
      <c r="F64" s="20">
        <v>14</v>
      </c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3"/>
      <c r="R64" s="24">
        <f>SUM(R62+R63)</f>
        <v>3017.28</v>
      </c>
      <c r="S64" s="2"/>
      <c r="T64" s="2"/>
    </row>
    <row r="65" spans="1:20" ht="24" customHeight="1" x14ac:dyDescent="0.2">
      <c r="A65" s="160">
        <v>17</v>
      </c>
      <c r="B65" s="164" t="s">
        <v>146</v>
      </c>
      <c r="C65" s="168" t="s">
        <v>46</v>
      </c>
      <c r="D65" s="16" t="s">
        <v>18</v>
      </c>
      <c r="E65" s="28" t="s">
        <v>27</v>
      </c>
      <c r="F65" s="28">
        <v>15</v>
      </c>
      <c r="G65" s="29">
        <v>43.49</v>
      </c>
      <c r="H65" s="29">
        <v>43.97</v>
      </c>
      <c r="I65" s="29">
        <v>44.45</v>
      </c>
      <c r="J65" s="29"/>
      <c r="K65" s="29"/>
      <c r="L65" s="29"/>
      <c r="M65" s="29"/>
      <c r="N65" s="29"/>
      <c r="O65" s="29"/>
      <c r="P65" s="29"/>
      <c r="Q65" s="29">
        <f>ROUND((G65+H65+I65)/3,2)</f>
        <v>43.97</v>
      </c>
      <c r="R65" s="30">
        <f>F65*Q65</f>
        <v>659.55</v>
      </c>
      <c r="S65" s="2"/>
      <c r="T65" s="2"/>
    </row>
    <row r="66" spans="1:20" ht="21.75" customHeight="1" x14ac:dyDescent="0.2">
      <c r="A66" s="162"/>
      <c r="B66" s="166"/>
      <c r="C66" s="170"/>
      <c r="D66" s="35" t="s">
        <v>26</v>
      </c>
      <c r="E66" s="36" t="s">
        <v>27</v>
      </c>
      <c r="F66" s="36">
        <v>2</v>
      </c>
      <c r="G66" s="29">
        <v>43.49</v>
      </c>
      <c r="H66" s="29">
        <v>43.97</v>
      </c>
      <c r="I66" s="29">
        <v>44.45</v>
      </c>
      <c r="J66" s="29"/>
      <c r="K66" s="29"/>
      <c r="L66" s="29"/>
      <c r="M66" s="29"/>
      <c r="N66" s="29"/>
      <c r="O66" s="29"/>
      <c r="P66" s="29"/>
      <c r="Q66" s="37">
        <f>ROUND((G66+H66+I66)/3,2)</f>
        <v>43.97</v>
      </c>
      <c r="R66" s="38">
        <f>F66*Q66</f>
        <v>87.94</v>
      </c>
      <c r="S66" s="2"/>
      <c r="T66" s="2"/>
    </row>
    <row r="67" spans="1:20" ht="15.75" customHeight="1" x14ac:dyDescent="0.2">
      <c r="A67" s="18"/>
      <c r="B67" s="157" t="s">
        <v>21</v>
      </c>
      <c r="C67" s="159"/>
      <c r="D67" s="19"/>
      <c r="E67" s="19" t="s">
        <v>27</v>
      </c>
      <c r="F67" s="20">
        <f>SUM(F65:F66)</f>
        <v>17</v>
      </c>
      <c r="G67" s="21"/>
      <c r="H67" s="22"/>
      <c r="I67" s="22"/>
      <c r="J67" s="22"/>
      <c r="K67" s="22"/>
      <c r="L67" s="22"/>
      <c r="M67" s="22"/>
      <c r="N67" s="22"/>
      <c r="O67" s="22"/>
      <c r="P67" s="22"/>
      <c r="Q67" s="23"/>
      <c r="R67" s="24">
        <f>SUM(R65:R66)</f>
        <v>747.49</v>
      </c>
      <c r="S67" s="2"/>
      <c r="T67" s="2"/>
    </row>
    <row r="68" spans="1:20" ht="27" customHeight="1" x14ac:dyDescent="0.2">
      <c r="A68" s="196">
        <v>18</v>
      </c>
      <c r="B68" s="164" t="s">
        <v>164</v>
      </c>
      <c r="C68" s="246" t="s">
        <v>132</v>
      </c>
      <c r="D68" s="16" t="s">
        <v>18</v>
      </c>
      <c r="E68" s="28" t="s">
        <v>27</v>
      </c>
      <c r="F68" s="28">
        <v>25</v>
      </c>
      <c r="G68" s="29">
        <v>55.67</v>
      </c>
      <c r="H68" s="29">
        <v>56.29</v>
      </c>
      <c r="I68" s="29">
        <v>56.91</v>
      </c>
      <c r="J68" s="29"/>
      <c r="K68" s="29"/>
      <c r="L68" s="29"/>
      <c r="M68" s="29"/>
      <c r="N68" s="29"/>
      <c r="O68" s="29"/>
      <c r="P68" s="29"/>
      <c r="Q68" s="29">
        <f>ROUND((G68+H68+I68)/3,2)</f>
        <v>56.29</v>
      </c>
      <c r="R68" s="30">
        <f>F68*Q68</f>
        <v>1407.25</v>
      </c>
      <c r="S68" s="2"/>
      <c r="T68" s="2"/>
    </row>
    <row r="69" spans="1:20" ht="27" customHeight="1" x14ac:dyDescent="0.2">
      <c r="A69" s="213"/>
      <c r="B69" s="194"/>
      <c r="C69" s="246"/>
      <c r="D69" s="16" t="s">
        <v>20</v>
      </c>
      <c r="E69" s="28" t="s">
        <v>27</v>
      </c>
      <c r="F69" s="28">
        <v>3</v>
      </c>
      <c r="G69" s="29">
        <v>55.67</v>
      </c>
      <c r="H69" s="29">
        <v>56.29</v>
      </c>
      <c r="I69" s="29">
        <v>56.91</v>
      </c>
      <c r="J69" s="29"/>
      <c r="K69" s="29"/>
      <c r="L69" s="29"/>
      <c r="M69" s="29"/>
      <c r="N69" s="29"/>
      <c r="O69" s="29"/>
      <c r="P69" s="29"/>
      <c r="Q69" s="29">
        <f>ROUND((G69+H69+I69)/3,2)</f>
        <v>56.29</v>
      </c>
      <c r="R69" s="30">
        <f>F69*Q69</f>
        <v>168.87</v>
      </c>
      <c r="S69" s="2"/>
      <c r="T69" s="2"/>
    </row>
    <row r="70" spans="1:20" ht="15.75" customHeight="1" x14ac:dyDescent="0.2">
      <c r="A70" s="18"/>
      <c r="B70" s="157" t="s">
        <v>21</v>
      </c>
      <c r="C70" s="159"/>
      <c r="D70" s="19"/>
      <c r="E70" s="19" t="s">
        <v>27</v>
      </c>
      <c r="F70" s="20">
        <v>28</v>
      </c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4">
        <f>SUM(R68+R69)</f>
        <v>1576.12</v>
      </c>
      <c r="S70" s="2"/>
      <c r="T70" s="2"/>
    </row>
    <row r="71" spans="1:20" ht="34.5" customHeight="1" x14ac:dyDescent="0.2">
      <c r="A71" s="196">
        <v>19</v>
      </c>
      <c r="B71" s="164" t="s">
        <v>161</v>
      </c>
      <c r="C71" s="199" t="s">
        <v>133</v>
      </c>
      <c r="D71" s="16" t="s">
        <v>18</v>
      </c>
      <c r="E71" s="28" t="s">
        <v>47</v>
      </c>
      <c r="F71" s="28">
        <v>15</v>
      </c>
      <c r="G71" s="29">
        <v>10.78</v>
      </c>
      <c r="H71" s="29">
        <v>10.9</v>
      </c>
      <c r="I71" s="29">
        <v>11.02</v>
      </c>
      <c r="J71" s="29"/>
      <c r="K71" s="29"/>
      <c r="L71" s="29"/>
      <c r="M71" s="29"/>
      <c r="N71" s="29"/>
      <c r="O71" s="29"/>
      <c r="P71" s="29"/>
      <c r="Q71" s="29">
        <f>ROUND((G71+H71+I71)/3,2)</f>
        <v>10.9</v>
      </c>
      <c r="R71" s="30">
        <f>F71*Q71</f>
        <v>163.5</v>
      </c>
      <c r="S71" s="2"/>
      <c r="T71" s="2"/>
    </row>
    <row r="72" spans="1:20" ht="58.5" customHeight="1" x14ac:dyDescent="0.2">
      <c r="A72" s="198"/>
      <c r="B72" s="167"/>
      <c r="C72" s="200"/>
      <c r="D72" s="16" t="s">
        <v>20</v>
      </c>
      <c r="E72" s="28" t="s">
        <v>47</v>
      </c>
      <c r="F72" s="28">
        <v>8</v>
      </c>
      <c r="G72" s="29">
        <v>10.78</v>
      </c>
      <c r="H72" s="29">
        <v>10.9</v>
      </c>
      <c r="I72" s="29">
        <v>11.02</v>
      </c>
      <c r="J72" s="29"/>
      <c r="K72" s="29"/>
      <c r="L72" s="29"/>
      <c r="M72" s="29"/>
      <c r="N72" s="29"/>
      <c r="O72" s="29"/>
      <c r="P72" s="29"/>
      <c r="Q72" s="29">
        <f>ROUND((G72+H72+I72)/3,2)</f>
        <v>10.9</v>
      </c>
      <c r="R72" s="30">
        <f>F72*Q72</f>
        <v>87.2</v>
      </c>
      <c r="S72" s="2"/>
      <c r="T72" s="2"/>
    </row>
    <row r="73" spans="1:20" ht="15.75" customHeight="1" x14ac:dyDescent="0.2">
      <c r="A73" s="18"/>
      <c r="B73" s="157" t="s">
        <v>21</v>
      </c>
      <c r="C73" s="159"/>
      <c r="D73" s="19"/>
      <c r="E73" s="19" t="s">
        <v>47</v>
      </c>
      <c r="F73" s="20">
        <f>SUM(F71:F72)</f>
        <v>23</v>
      </c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4">
        <f>SUM(R71:R72)</f>
        <v>250.7</v>
      </c>
      <c r="S73" s="2"/>
      <c r="T73" s="2"/>
    </row>
    <row r="74" spans="1:20" ht="24.75" customHeight="1" x14ac:dyDescent="0.2">
      <c r="A74" s="160">
        <v>20</v>
      </c>
      <c r="B74" s="201" t="s">
        <v>167</v>
      </c>
      <c r="C74" s="203" t="s">
        <v>134</v>
      </c>
      <c r="D74" s="31" t="s">
        <v>18</v>
      </c>
      <c r="E74" s="32" t="s">
        <v>48</v>
      </c>
      <c r="F74" s="32">
        <v>1</v>
      </c>
      <c r="G74" s="33">
        <v>424.87</v>
      </c>
      <c r="H74" s="33">
        <v>429.59</v>
      </c>
      <c r="I74" s="33">
        <v>434.31</v>
      </c>
      <c r="J74" s="33"/>
      <c r="K74" s="33"/>
      <c r="L74" s="33"/>
      <c r="M74" s="33"/>
      <c r="N74" s="33"/>
      <c r="O74" s="33"/>
      <c r="P74" s="33"/>
      <c r="Q74" s="29">
        <f t="shared" ref="Q74:Q75" si="2">ROUND((G74+H74+I74)/3,2)</f>
        <v>429.59</v>
      </c>
      <c r="R74" s="34">
        <f>F74*Q74</f>
        <v>429.59</v>
      </c>
      <c r="S74" s="2"/>
      <c r="T74" s="2"/>
    </row>
    <row r="75" spans="1:20" ht="60.75" customHeight="1" x14ac:dyDescent="0.2">
      <c r="A75" s="184"/>
      <c r="B75" s="202"/>
      <c r="C75" s="204"/>
      <c r="D75" s="16" t="s">
        <v>20</v>
      </c>
      <c r="E75" s="28" t="s">
        <v>48</v>
      </c>
      <c r="F75" s="28">
        <v>3</v>
      </c>
      <c r="G75" s="33">
        <v>424.87</v>
      </c>
      <c r="H75" s="33">
        <v>429.59</v>
      </c>
      <c r="I75" s="33">
        <v>434.31</v>
      </c>
      <c r="J75" s="29"/>
      <c r="K75" s="29"/>
      <c r="L75" s="29"/>
      <c r="M75" s="29"/>
      <c r="N75" s="29"/>
      <c r="O75" s="29"/>
      <c r="P75" s="29"/>
      <c r="Q75" s="29">
        <f t="shared" si="2"/>
        <v>429.59</v>
      </c>
      <c r="R75" s="30">
        <f>F75*Q75</f>
        <v>1288.77</v>
      </c>
      <c r="S75" s="2"/>
      <c r="T75" s="2"/>
    </row>
    <row r="76" spans="1:20" ht="15" customHeight="1" x14ac:dyDescent="0.2">
      <c r="A76" s="45"/>
      <c r="B76" s="208" t="s">
        <v>21</v>
      </c>
      <c r="C76" s="209"/>
      <c r="D76" s="16"/>
      <c r="E76" s="46"/>
      <c r="F76" s="28">
        <f>F74+F75</f>
        <v>4</v>
      </c>
      <c r="G76" s="33"/>
      <c r="H76" s="33"/>
      <c r="I76" s="33"/>
      <c r="J76" s="29"/>
      <c r="K76" s="29"/>
      <c r="L76" s="29"/>
      <c r="M76" s="29"/>
      <c r="N76" s="29"/>
      <c r="O76" s="29"/>
      <c r="P76" s="29"/>
      <c r="Q76" s="29"/>
      <c r="R76" s="30">
        <f>R74+R75</f>
        <v>1718.36</v>
      </c>
      <c r="S76" s="2"/>
      <c r="T76" s="2"/>
    </row>
    <row r="77" spans="1:20" ht="26.25" customHeight="1" x14ac:dyDescent="0.2">
      <c r="A77" s="160">
        <v>21</v>
      </c>
      <c r="B77" s="192" t="s">
        <v>148</v>
      </c>
      <c r="C77" s="210" t="s">
        <v>49</v>
      </c>
      <c r="D77" s="16" t="s">
        <v>18</v>
      </c>
      <c r="E77" s="196" t="s">
        <v>48</v>
      </c>
      <c r="F77" s="28">
        <v>8</v>
      </c>
      <c r="G77" s="29">
        <v>792</v>
      </c>
      <c r="H77" s="29">
        <v>800.8</v>
      </c>
      <c r="I77" s="29">
        <v>809.6</v>
      </c>
      <c r="J77" s="29"/>
      <c r="K77" s="29"/>
      <c r="L77" s="29"/>
      <c r="M77" s="29"/>
      <c r="N77" s="29"/>
      <c r="O77" s="29"/>
      <c r="P77" s="29"/>
      <c r="Q77" s="29">
        <f>ROUND((G77+H77+I77)/3,2)</f>
        <v>800.8</v>
      </c>
      <c r="R77" s="30">
        <f>Q77*F77</f>
        <v>6406.4</v>
      </c>
      <c r="S77" s="2"/>
      <c r="T77" s="2"/>
    </row>
    <row r="78" spans="1:20" ht="26.25" customHeight="1" x14ac:dyDescent="0.2">
      <c r="A78" s="161"/>
      <c r="B78" s="193"/>
      <c r="C78" s="211"/>
      <c r="D78" s="16" t="s">
        <v>26</v>
      </c>
      <c r="E78" s="197"/>
      <c r="F78" s="28">
        <v>1</v>
      </c>
      <c r="G78" s="29">
        <v>792</v>
      </c>
      <c r="H78" s="29">
        <v>800.8</v>
      </c>
      <c r="I78" s="29">
        <v>809.6</v>
      </c>
      <c r="J78" s="29"/>
      <c r="K78" s="29"/>
      <c r="L78" s="29"/>
      <c r="M78" s="29"/>
      <c r="N78" s="29"/>
      <c r="O78" s="29"/>
      <c r="P78" s="29"/>
      <c r="Q78" s="29">
        <f>ROUND((G78+H78+I78)/3,2)</f>
        <v>800.8</v>
      </c>
      <c r="R78" s="30">
        <f>Q78*F78</f>
        <v>800.8</v>
      </c>
      <c r="S78" s="2"/>
      <c r="T78" s="2"/>
    </row>
    <row r="79" spans="1:20" ht="26.25" customHeight="1" x14ac:dyDescent="0.2">
      <c r="A79" s="161"/>
      <c r="B79" s="193"/>
      <c r="C79" s="211"/>
      <c r="D79" s="16" t="s">
        <v>20</v>
      </c>
      <c r="E79" s="197"/>
      <c r="F79" s="28">
        <v>4</v>
      </c>
      <c r="G79" s="29">
        <v>792</v>
      </c>
      <c r="H79" s="29">
        <v>800.8</v>
      </c>
      <c r="I79" s="29">
        <v>809.6</v>
      </c>
      <c r="J79" s="29"/>
      <c r="K79" s="29"/>
      <c r="L79" s="29"/>
      <c r="M79" s="29"/>
      <c r="N79" s="29"/>
      <c r="O79" s="29"/>
      <c r="P79" s="29"/>
      <c r="Q79" s="29">
        <f>ROUND((G79+H79+I79)/3,2)</f>
        <v>800.8</v>
      </c>
      <c r="R79" s="30">
        <f>Q79*F79</f>
        <v>3203.2</v>
      </c>
      <c r="S79" s="2"/>
      <c r="T79" s="2"/>
    </row>
    <row r="80" spans="1:20" ht="15.75" customHeight="1" x14ac:dyDescent="0.2">
      <c r="A80" s="16"/>
      <c r="B80" s="157" t="s">
        <v>21</v>
      </c>
      <c r="C80" s="159"/>
      <c r="D80" s="16"/>
      <c r="E80" s="28" t="s">
        <v>48</v>
      </c>
      <c r="F80" s="28">
        <f>F77+F78+F79</f>
        <v>13</v>
      </c>
      <c r="G80" s="29"/>
      <c r="H80" s="29"/>
      <c r="I80" s="29"/>
      <c r="J80" s="29"/>
      <c r="K80" s="29"/>
      <c r="L80" s="29"/>
      <c r="M80" s="47"/>
      <c r="N80" s="47"/>
      <c r="O80" s="47"/>
      <c r="P80" s="47"/>
      <c r="Q80" s="48"/>
      <c r="R80" s="49">
        <f>R77+R78+R79</f>
        <v>10410.4</v>
      </c>
      <c r="S80" s="2"/>
      <c r="T80" s="2"/>
    </row>
    <row r="81" spans="1:20" ht="15.75" customHeight="1" x14ac:dyDescent="0.2">
      <c r="A81" s="160">
        <v>22</v>
      </c>
      <c r="B81" s="192" t="s">
        <v>149</v>
      </c>
      <c r="C81" s="205" t="s">
        <v>30</v>
      </c>
      <c r="D81" s="16" t="s">
        <v>26</v>
      </c>
      <c r="E81" s="28" t="s">
        <v>48</v>
      </c>
      <c r="F81" s="28">
        <v>3</v>
      </c>
      <c r="G81" s="29">
        <v>321.62</v>
      </c>
      <c r="H81" s="29">
        <v>325.2</v>
      </c>
      <c r="I81" s="29">
        <v>328.77</v>
      </c>
      <c r="J81" s="29"/>
      <c r="K81" s="29"/>
      <c r="L81" s="29"/>
      <c r="M81" s="29"/>
      <c r="N81" s="29"/>
      <c r="O81" s="29"/>
      <c r="P81" s="29"/>
      <c r="Q81" s="29">
        <f>ROUND((G81+I81+H81)/3,2)</f>
        <v>325.2</v>
      </c>
      <c r="R81" s="30">
        <f>Q81*F81</f>
        <v>975.59999999999991</v>
      </c>
      <c r="S81" s="2"/>
      <c r="T81" s="2"/>
    </row>
    <row r="82" spans="1:20" x14ac:dyDescent="0.2">
      <c r="A82" s="161"/>
      <c r="B82" s="193"/>
      <c r="C82" s="206"/>
      <c r="D82" s="16" t="s">
        <v>20</v>
      </c>
      <c r="E82" s="28" t="s">
        <v>48</v>
      </c>
      <c r="F82" s="28">
        <v>1</v>
      </c>
      <c r="G82" s="29">
        <v>321.62</v>
      </c>
      <c r="H82" s="29">
        <v>325.2</v>
      </c>
      <c r="I82" s="29">
        <v>328.77</v>
      </c>
      <c r="J82" s="29"/>
      <c r="K82" s="29"/>
      <c r="L82" s="29"/>
      <c r="M82" s="29"/>
      <c r="N82" s="29"/>
      <c r="O82" s="29"/>
      <c r="P82" s="29"/>
      <c r="Q82" s="29">
        <f>ROUND((G82+I82+H82)/3,2)</f>
        <v>325.2</v>
      </c>
      <c r="R82" s="30">
        <f>Q82*F82</f>
        <v>325.2</v>
      </c>
      <c r="S82" s="2"/>
      <c r="T82" s="2"/>
    </row>
    <row r="83" spans="1:20" ht="15.75" customHeight="1" x14ac:dyDescent="0.2">
      <c r="A83" s="16"/>
      <c r="B83" s="157" t="s">
        <v>21</v>
      </c>
      <c r="C83" s="159"/>
      <c r="D83" s="16"/>
      <c r="E83" s="28" t="s">
        <v>48</v>
      </c>
      <c r="F83" s="28">
        <f>F81+F82</f>
        <v>4</v>
      </c>
      <c r="G83" s="29"/>
      <c r="H83" s="29"/>
      <c r="I83" s="29"/>
      <c r="J83" s="29"/>
      <c r="K83" s="29"/>
      <c r="L83" s="29"/>
      <c r="M83" s="47"/>
      <c r="N83" s="47"/>
      <c r="O83" s="47"/>
      <c r="P83" s="47"/>
      <c r="Q83" s="50"/>
      <c r="R83" s="51">
        <f>R81+R82</f>
        <v>1300.8</v>
      </c>
      <c r="S83" s="2"/>
      <c r="T83" s="2"/>
    </row>
    <row r="84" spans="1:20" ht="22.5" customHeight="1" x14ac:dyDescent="0.2">
      <c r="A84" s="160">
        <v>23</v>
      </c>
      <c r="B84" s="192" t="s">
        <v>149</v>
      </c>
      <c r="C84" s="203" t="s">
        <v>50</v>
      </c>
      <c r="D84" s="16" t="s">
        <v>18</v>
      </c>
      <c r="E84" s="196" t="s">
        <v>48</v>
      </c>
      <c r="F84" s="28">
        <v>4</v>
      </c>
      <c r="G84" s="29">
        <v>321.62</v>
      </c>
      <c r="H84" s="29">
        <v>325.2</v>
      </c>
      <c r="I84" s="29">
        <v>328.77</v>
      </c>
      <c r="J84" s="29"/>
      <c r="K84" s="29"/>
      <c r="L84" s="29"/>
      <c r="M84" s="29"/>
      <c r="N84" s="29"/>
      <c r="O84" s="29"/>
      <c r="P84" s="29"/>
      <c r="Q84" s="29">
        <f>ROUND((G84+H84+I84)/3,2)</f>
        <v>325.2</v>
      </c>
      <c r="R84" s="30">
        <f>Q84*F84</f>
        <v>1300.8</v>
      </c>
      <c r="S84" s="2"/>
      <c r="T84" s="2"/>
    </row>
    <row r="85" spans="1:20" x14ac:dyDescent="0.2">
      <c r="A85" s="161"/>
      <c r="B85" s="193"/>
      <c r="C85" s="207"/>
      <c r="D85" s="16" t="s">
        <v>26</v>
      </c>
      <c r="E85" s="197"/>
      <c r="F85" s="28">
        <v>3</v>
      </c>
      <c r="G85" s="29">
        <v>321.62</v>
      </c>
      <c r="H85" s="29">
        <v>325.2</v>
      </c>
      <c r="I85" s="29">
        <v>328.77</v>
      </c>
      <c r="J85" s="29"/>
      <c r="K85" s="29"/>
      <c r="L85" s="29"/>
      <c r="M85" s="29"/>
      <c r="N85" s="29"/>
      <c r="O85" s="29"/>
      <c r="P85" s="29"/>
      <c r="Q85" s="29">
        <f>ROUND((G85+H85+I85)/3,2)</f>
        <v>325.2</v>
      </c>
      <c r="R85" s="30">
        <f>Q85*F85</f>
        <v>975.59999999999991</v>
      </c>
      <c r="S85" s="2"/>
      <c r="T85" s="2"/>
    </row>
    <row r="86" spans="1:20" x14ac:dyDescent="0.2">
      <c r="A86" s="161"/>
      <c r="B86" s="193"/>
      <c r="C86" s="207"/>
      <c r="D86" s="16" t="s">
        <v>20</v>
      </c>
      <c r="E86" s="197"/>
      <c r="F86" s="28">
        <v>1</v>
      </c>
      <c r="G86" s="29">
        <v>321.62</v>
      </c>
      <c r="H86" s="29">
        <v>325.2</v>
      </c>
      <c r="I86" s="29">
        <v>328.77</v>
      </c>
      <c r="J86" s="29"/>
      <c r="K86" s="29"/>
      <c r="L86" s="29"/>
      <c r="M86" s="29"/>
      <c r="N86" s="29"/>
      <c r="O86" s="29"/>
      <c r="P86" s="29"/>
      <c r="Q86" s="29">
        <f>ROUND((G86+H86+I86)/3,2)</f>
        <v>325.2</v>
      </c>
      <c r="R86" s="30">
        <f>Q86*F86</f>
        <v>325.2</v>
      </c>
      <c r="S86" s="2"/>
      <c r="T86" s="2"/>
    </row>
    <row r="87" spans="1:20" ht="15.75" customHeight="1" x14ac:dyDescent="0.2">
      <c r="A87" s="16"/>
      <c r="B87" s="157" t="s">
        <v>21</v>
      </c>
      <c r="C87" s="159"/>
      <c r="D87" s="16"/>
      <c r="E87" s="28" t="s">
        <v>48</v>
      </c>
      <c r="F87" s="28">
        <f>F84+F85+F86</f>
        <v>8</v>
      </c>
      <c r="G87" s="29"/>
      <c r="H87" s="29"/>
      <c r="I87" s="29"/>
      <c r="J87" s="29"/>
      <c r="K87" s="29"/>
      <c r="L87" s="29"/>
      <c r="M87" s="47"/>
      <c r="N87" s="47"/>
      <c r="O87" s="47"/>
      <c r="P87" s="47"/>
      <c r="Q87" s="50"/>
      <c r="R87" s="51">
        <f>R84+R85+R86</f>
        <v>2601.5999999999995</v>
      </c>
      <c r="S87" s="2"/>
      <c r="T87" s="2"/>
    </row>
    <row r="88" spans="1:20" ht="21.75" customHeight="1" x14ac:dyDescent="0.2">
      <c r="A88" s="160">
        <v>24</v>
      </c>
      <c r="B88" s="164" t="s">
        <v>150</v>
      </c>
      <c r="C88" s="203" t="s">
        <v>31</v>
      </c>
      <c r="D88" s="16" t="s">
        <v>18</v>
      </c>
      <c r="E88" s="196" t="s">
        <v>47</v>
      </c>
      <c r="F88" s="28">
        <v>3</v>
      </c>
      <c r="G88" s="29">
        <v>206.68</v>
      </c>
      <c r="H88" s="29">
        <v>208.97</v>
      </c>
      <c r="I88" s="29">
        <v>211.27</v>
      </c>
      <c r="J88" s="29"/>
      <c r="K88" s="29"/>
      <c r="L88" s="29"/>
      <c r="M88" s="29"/>
      <c r="N88" s="29"/>
      <c r="O88" s="29"/>
      <c r="P88" s="29"/>
      <c r="Q88" s="29">
        <f>ROUND((G88+H88+I88)/3,2)</f>
        <v>208.97</v>
      </c>
      <c r="R88" s="30">
        <f>Q88*F88</f>
        <v>626.91</v>
      </c>
      <c r="S88" s="2"/>
      <c r="T88" s="2"/>
    </row>
    <row r="89" spans="1:20" ht="28.5" customHeight="1" x14ac:dyDescent="0.2">
      <c r="A89" s="161"/>
      <c r="B89" s="165"/>
      <c r="C89" s="207"/>
      <c r="D89" s="16" t="s">
        <v>20</v>
      </c>
      <c r="E89" s="197"/>
      <c r="F89" s="28">
        <v>2</v>
      </c>
      <c r="G89" s="29">
        <v>206.68</v>
      </c>
      <c r="H89" s="29">
        <v>208.97</v>
      </c>
      <c r="I89" s="29">
        <v>211.27</v>
      </c>
      <c r="J89" s="29"/>
      <c r="K89" s="29"/>
      <c r="L89" s="29"/>
      <c r="M89" s="29"/>
      <c r="N89" s="29"/>
      <c r="O89" s="29"/>
      <c r="P89" s="29"/>
      <c r="Q89" s="29">
        <f>ROUND((G89+H89+I89)/3,2)</f>
        <v>208.97</v>
      </c>
      <c r="R89" s="30">
        <f t="shared" ref="R89:R90" si="3">Q89*F89</f>
        <v>417.94</v>
      </c>
      <c r="S89" s="2"/>
      <c r="T89" s="2"/>
    </row>
    <row r="90" spans="1:20" x14ac:dyDescent="0.2">
      <c r="A90" s="184"/>
      <c r="B90" s="194"/>
      <c r="C90" s="204"/>
      <c r="D90" s="16" t="s">
        <v>26</v>
      </c>
      <c r="E90" s="213"/>
      <c r="F90" s="28">
        <v>8</v>
      </c>
      <c r="G90" s="29">
        <v>206.68</v>
      </c>
      <c r="H90" s="29">
        <v>208.97</v>
      </c>
      <c r="I90" s="29">
        <v>211.27</v>
      </c>
      <c r="J90" s="29"/>
      <c r="K90" s="29"/>
      <c r="L90" s="29"/>
      <c r="M90" s="29"/>
      <c r="N90" s="29"/>
      <c r="O90" s="29"/>
      <c r="P90" s="29"/>
      <c r="Q90" s="29">
        <f>ROUND((G90+H90+I90)/3,2)</f>
        <v>208.97</v>
      </c>
      <c r="R90" s="30">
        <f t="shared" si="3"/>
        <v>1671.76</v>
      </c>
      <c r="S90" s="2"/>
      <c r="T90" s="2"/>
    </row>
    <row r="91" spans="1:20" ht="15.75" customHeight="1" x14ac:dyDescent="0.2">
      <c r="A91" s="16"/>
      <c r="B91" s="157" t="s">
        <v>21</v>
      </c>
      <c r="C91" s="159"/>
      <c r="D91" s="16"/>
      <c r="E91" s="28" t="s">
        <v>47</v>
      </c>
      <c r="F91" s="28">
        <v>13</v>
      </c>
      <c r="G91" s="29"/>
      <c r="H91" s="29"/>
      <c r="I91" s="29"/>
      <c r="J91" s="29"/>
      <c r="K91" s="29"/>
      <c r="L91" s="29"/>
      <c r="M91" s="47"/>
      <c r="N91" s="47"/>
      <c r="O91" s="47"/>
      <c r="P91" s="47"/>
      <c r="Q91" s="50"/>
      <c r="R91" s="51">
        <f>R88+R90+R89</f>
        <v>2716.61</v>
      </c>
      <c r="S91" s="2"/>
      <c r="T91" s="2"/>
    </row>
    <row r="92" spans="1:20" ht="35.25" customHeight="1" x14ac:dyDescent="0.2">
      <c r="A92" s="160">
        <v>25</v>
      </c>
      <c r="B92" s="185" t="s">
        <v>151</v>
      </c>
      <c r="C92" s="212" t="s">
        <v>51</v>
      </c>
      <c r="D92" s="16" t="s">
        <v>18</v>
      </c>
      <c r="E92" s="196" t="s">
        <v>27</v>
      </c>
      <c r="F92" s="28">
        <v>20</v>
      </c>
      <c r="G92" s="29">
        <v>50.6</v>
      </c>
      <c r="H92" s="29">
        <v>51.16</v>
      </c>
      <c r="I92" s="29">
        <v>51.72</v>
      </c>
      <c r="J92" s="29"/>
      <c r="K92" s="29"/>
      <c r="L92" s="29"/>
      <c r="M92" s="29"/>
      <c r="N92" s="29"/>
      <c r="O92" s="29"/>
      <c r="P92" s="29"/>
      <c r="Q92" s="29">
        <f>ROUND((G92+H92+I92)/3,2)</f>
        <v>51.16</v>
      </c>
      <c r="R92" s="30">
        <f>Q92*F92</f>
        <v>1023.1999999999999</v>
      </c>
      <c r="S92" s="2"/>
      <c r="T92" s="2"/>
    </row>
    <row r="93" spans="1:20" x14ac:dyDescent="0.2">
      <c r="A93" s="161"/>
      <c r="B93" s="185"/>
      <c r="C93" s="212"/>
      <c r="D93" s="52" t="s">
        <v>28</v>
      </c>
      <c r="E93" s="197"/>
      <c r="F93" s="28">
        <v>5</v>
      </c>
      <c r="G93" s="29">
        <v>50.6</v>
      </c>
      <c r="H93" s="29">
        <v>51.16</v>
      </c>
      <c r="I93" s="29">
        <v>51.72</v>
      </c>
      <c r="J93" s="29"/>
      <c r="K93" s="29"/>
      <c r="L93" s="29"/>
      <c r="M93" s="29"/>
      <c r="N93" s="29"/>
      <c r="O93" s="29"/>
      <c r="P93" s="29"/>
      <c r="Q93" s="29">
        <f>ROUND((G93+H93+I93)/3,2)</f>
        <v>51.16</v>
      </c>
      <c r="R93" s="30">
        <f>Q93*F93</f>
        <v>255.79999999999998</v>
      </c>
      <c r="S93" s="2"/>
      <c r="T93" s="2"/>
    </row>
    <row r="94" spans="1:20" ht="42.75" customHeight="1" x14ac:dyDescent="0.2">
      <c r="A94" s="184"/>
      <c r="B94" s="185"/>
      <c r="C94" s="212"/>
      <c r="D94" s="52" t="s">
        <v>20</v>
      </c>
      <c r="E94" s="213"/>
      <c r="F94" s="28">
        <v>2</v>
      </c>
      <c r="G94" s="29">
        <v>50.6</v>
      </c>
      <c r="H94" s="29">
        <v>51.16</v>
      </c>
      <c r="I94" s="29">
        <v>51.72</v>
      </c>
      <c r="J94" s="29"/>
      <c r="K94" s="29"/>
      <c r="L94" s="29"/>
      <c r="M94" s="29"/>
      <c r="N94" s="29"/>
      <c r="O94" s="29"/>
      <c r="P94" s="29"/>
      <c r="Q94" s="29">
        <f>ROUND((G94+H94+I94)/3,2)</f>
        <v>51.16</v>
      </c>
      <c r="R94" s="30">
        <f>Q94*F94</f>
        <v>102.32</v>
      </c>
      <c r="S94" s="2"/>
      <c r="T94" s="2"/>
    </row>
    <row r="95" spans="1:20" ht="15.75" customHeight="1" x14ac:dyDescent="0.2">
      <c r="A95" s="16"/>
      <c r="B95" s="157" t="s">
        <v>21</v>
      </c>
      <c r="C95" s="159"/>
      <c r="D95" s="52"/>
      <c r="E95" s="28" t="s">
        <v>47</v>
      </c>
      <c r="F95" s="28">
        <f>F92+F93+F94</f>
        <v>27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30">
        <f>R92+R93+R94</f>
        <v>1381.32</v>
      </c>
      <c r="S95" s="2"/>
      <c r="T95" s="2"/>
    </row>
    <row r="96" spans="1:20" ht="32.25" customHeight="1" x14ac:dyDescent="0.2">
      <c r="A96" s="160">
        <v>26</v>
      </c>
      <c r="B96" s="188" t="s">
        <v>153</v>
      </c>
      <c r="C96" s="216" t="s">
        <v>52</v>
      </c>
      <c r="D96" s="52" t="s">
        <v>18</v>
      </c>
      <c r="E96" s="28" t="s">
        <v>47</v>
      </c>
      <c r="F96" s="28">
        <v>200</v>
      </c>
      <c r="G96" s="29">
        <v>110</v>
      </c>
      <c r="H96" s="29">
        <v>116.89</v>
      </c>
      <c r="I96" s="29">
        <v>120</v>
      </c>
      <c r="J96" s="29"/>
      <c r="K96" s="29"/>
      <c r="L96" s="29"/>
      <c r="M96" s="29"/>
      <c r="N96" s="29"/>
      <c r="O96" s="29"/>
      <c r="P96" s="29"/>
      <c r="Q96" s="29">
        <f t="shared" ref="Q96:Q113" si="4">ROUND((G96+H96+I96)/3,2)</f>
        <v>115.63</v>
      </c>
      <c r="R96" s="30">
        <f>F96*Q96</f>
        <v>23126</v>
      </c>
      <c r="S96" s="2"/>
      <c r="T96" s="2"/>
    </row>
    <row r="97" spans="1:20" ht="31.5" customHeight="1" x14ac:dyDescent="0.2">
      <c r="A97" s="184"/>
      <c r="B97" s="188"/>
      <c r="C97" s="216"/>
      <c r="D97" s="52" t="s">
        <v>20</v>
      </c>
      <c r="E97" s="28" t="s">
        <v>47</v>
      </c>
      <c r="F97" s="28">
        <v>10</v>
      </c>
      <c r="G97" s="29">
        <v>110</v>
      </c>
      <c r="H97" s="29">
        <v>116.89</v>
      </c>
      <c r="I97" s="29">
        <v>120</v>
      </c>
      <c r="J97" s="29"/>
      <c r="K97" s="29"/>
      <c r="L97" s="29"/>
      <c r="M97" s="29"/>
      <c r="N97" s="29"/>
      <c r="O97" s="29"/>
      <c r="P97" s="29"/>
      <c r="Q97" s="29">
        <f t="shared" si="4"/>
        <v>115.63</v>
      </c>
      <c r="R97" s="30">
        <f>F97*Q97</f>
        <v>1156.3</v>
      </c>
      <c r="S97" s="2"/>
      <c r="T97" s="2"/>
    </row>
    <row r="98" spans="1:20" x14ac:dyDescent="0.2">
      <c r="A98" s="25"/>
      <c r="B98" s="53"/>
      <c r="C98" s="54"/>
      <c r="D98" s="52"/>
      <c r="E98" s="28" t="s">
        <v>47</v>
      </c>
      <c r="F98" s="28">
        <f>F96+F97</f>
        <v>210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30">
        <f t="shared" ref="R98" si="5">R96+R97</f>
        <v>24282.3</v>
      </c>
      <c r="S98" s="2"/>
      <c r="T98" s="2"/>
    </row>
    <row r="99" spans="1:20" ht="93" customHeight="1" x14ac:dyDescent="0.2">
      <c r="A99" s="16">
        <v>27</v>
      </c>
      <c r="B99" s="55" t="s">
        <v>154</v>
      </c>
      <c r="C99" s="56" t="s">
        <v>53</v>
      </c>
      <c r="D99" s="16" t="s">
        <v>23</v>
      </c>
      <c r="E99" s="46" t="s">
        <v>27</v>
      </c>
      <c r="F99" s="28">
        <v>7</v>
      </c>
      <c r="G99" s="29">
        <v>110</v>
      </c>
      <c r="H99" s="29">
        <v>116.89</v>
      </c>
      <c r="I99" s="29">
        <v>120</v>
      </c>
      <c r="J99" s="29"/>
      <c r="K99" s="29"/>
      <c r="L99" s="29"/>
      <c r="M99" s="29"/>
      <c r="N99" s="29"/>
      <c r="O99" s="29"/>
      <c r="P99" s="29"/>
      <c r="Q99" s="29">
        <f t="shared" si="4"/>
        <v>115.63</v>
      </c>
      <c r="R99" s="30">
        <f>F99*Q99</f>
        <v>809.41</v>
      </c>
      <c r="S99" s="2"/>
      <c r="T99" s="2"/>
    </row>
    <row r="100" spans="1:20" x14ac:dyDescent="0.2">
      <c r="A100" s="16"/>
      <c r="B100" s="57"/>
      <c r="C100" s="58" t="s">
        <v>54</v>
      </c>
      <c r="D100" s="52"/>
      <c r="E100" s="46" t="s">
        <v>27</v>
      </c>
      <c r="F100" s="28">
        <f>F99</f>
        <v>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30">
        <f>R99</f>
        <v>809.41</v>
      </c>
      <c r="S100" s="2"/>
      <c r="T100" s="2"/>
    </row>
    <row r="101" spans="1:20" ht="87" customHeight="1" x14ac:dyDescent="0.2">
      <c r="A101" s="25">
        <v>28</v>
      </c>
      <c r="B101" s="57" t="s">
        <v>153</v>
      </c>
      <c r="C101" s="58" t="s">
        <v>55</v>
      </c>
      <c r="D101" s="16" t="s">
        <v>23</v>
      </c>
      <c r="E101" s="46" t="s">
        <v>27</v>
      </c>
      <c r="F101" s="28">
        <v>7</v>
      </c>
      <c r="G101" s="29">
        <v>110</v>
      </c>
      <c r="H101" s="29">
        <v>116.89</v>
      </c>
      <c r="I101" s="29">
        <v>120</v>
      </c>
      <c r="J101" s="29"/>
      <c r="K101" s="29"/>
      <c r="L101" s="29"/>
      <c r="M101" s="29"/>
      <c r="N101" s="29"/>
      <c r="O101" s="29"/>
      <c r="P101" s="29"/>
      <c r="Q101" s="29">
        <f t="shared" si="4"/>
        <v>115.63</v>
      </c>
      <c r="R101" s="30">
        <f>F101*Q101</f>
        <v>809.41</v>
      </c>
      <c r="S101" s="2"/>
      <c r="T101" s="2"/>
    </row>
    <row r="102" spans="1:20" x14ac:dyDescent="0.2">
      <c r="A102" s="45"/>
      <c r="B102" s="59"/>
      <c r="C102" s="217"/>
      <c r="D102" s="159"/>
      <c r="E102" s="46" t="s">
        <v>27</v>
      </c>
      <c r="F102" s="28">
        <f>F101</f>
        <v>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30">
        <f>R101</f>
        <v>809.41</v>
      </c>
      <c r="S102" s="2"/>
      <c r="T102" s="2"/>
    </row>
    <row r="103" spans="1:20" ht="31.5" customHeight="1" x14ac:dyDescent="0.2">
      <c r="A103" s="160">
        <v>29</v>
      </c>
      <c r="B103" s="164" t="s">
        <v>168</v>
      </c>
      <c r="C103" s="203" t="s">
        <v>56</v>
      </c>
      <c r="D103" s="160" t="s">
        <v>28</v>
      </c>
      <c r="E103" s="196" t="s">
        <v>48</v>
      </c>
      <c r="F103" s="196">
        <v>6</v>
      </c>
      <c r="G103" s="214">
        <v>512.15</v>
      </c>
      <c r="H103" s="214">
        <v>630.20000000000005</v>
      </c>
      <c r="I103" s="214">
        <v>630</v>
      </c>
      <c r="J103" s="214"/>
      <c r="K103" s="214"/>
      <c r="L103" s="214"/>
      <c r="M103" s="214"/>
      <c r="N103" s="214"/>
      <c r="O103" s="214"/>
      <c r="P103" s="214"/>
      <c r="Q103" s="214">
        <f>ROUND((G103+H103+I103)/3,2)</f>
        <v>590.78</v>
      </c>
      <c r="R103" s="222">
        <f>F103*Q103</f>
        <v>3544.68</v>
      </c>
      <c r="S103" s="2"/>
      <c r="T103" s="2"/>
    </row>
    <row r="104" spans="1:20" ht="30" customHeight="1" x14ac:dyDescent="0.2">
      <c r="A104" s="184"/>
      <c r="B104" s="194"/>
      <c r="C104" s="204"/>
      <c r="D104" s="184"/>
      <c r="E104" s="213"/>
      <c r="F104" s="213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23"/>
      <c r="S104" s="2"/>
      <c r="T104" s="2"/>
    </row>
    <row r="105" spans="1:20" ht="15.75" customHeight="1" x14ac:dyDescent="0.2">
      <c r="A105" s="16"/>
      <c r="B105" s="208" t="s">
        <v>54</v>
      </c>
      <c r="C105" s="224"/>
      <c r="D105" s="52"/>
      <c r="E105" s="28" t="s">
        <v>48</v>
      </c>
      <c r="F105" s="28">
        <f>F103</f>
        <v>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30">
        <f>R103</f>
        <v>3544.68</v>
      </c>
      <c r="S105" s="2"/>
      <c r="T105" s="2"/>
    </row>
    <row r="106" spans="1:20" ht="67.5" x14ac:dyDescent="0.2">
      <c r="A106" s="16">
        <v>30</v>
      </c>
      <c r="B106" s="39" t="s">
        <v>157</v>
      </c>
      <c r="C106" s="60" t="s">
        <v>130</v>
      </c>
      <c r="D106" s="16" t="s">
        <v>28</v>
      </c>
      <c r="E106" s="28" t="s">
        <v>43</v>
      </c>
      <c r="F106" s="28">
        <v>2</v>
      </c>
      <c r="G106" s="29">
        <v>12.77</v>
      </c>
      <c r="H106" s="29">
        <v>16.850000000000001</v>
      </c>
      <c r="I106" s="29">
        <v>16.850000000000001</v>
      </c>
      <c r="J106" s="29"/>
      <c r="K106" s="29"/>
      <c r="L106" s="29"/>
      <c r="M106" s="29"/>
      <c r="N106" s="29"/>
      <c r="O106" s="29"/>
      <c r="P106" s="29"/>
      <c r="Q106" s="29">
        <f t="shared" si="4"/>
        <v>15.49</v>
      </c>
      <c r="R106" s="30">
        <f>F106*Q106</f>
        <v>30.98</v>
      </c>
      <c r="S106" s="2"/>
      <c r="T106" s="2"/>
    </row>
    <row r="107" spans="1:20" ht="12" customHeight="1" x14ac:dyDescent="0.2">
      <c r="A107" s="16"/>
      <c r="B107" s="218" t="s">
        <v>54</v>
      </c>
      <c r="C107" s="219"/>
      <c r="D107" s="52"/>
      <c r="E107" s="28" t="s">
        <v>43</v>
      </c>
      <c r="F107" s="28">
        <f>F106</f>
        <v>2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30">
        <f>R106</f>
        <v>30.98</v>
      </c>
      <c r="S107" s="2"/>
      <c r="T107" s="2"/>
    </row>
    <row r="108" spans="1:20" ht="30" customHeight="1" x14ac:dyDescent="0.2">
      <c r="A108" s="160">
        <v>31</v>
      </c>
      <c r="B108" s="201" t="s">
        <v>155</v>
      </c>
      <c r="C108" s="225" t="s">
        <v>131</v>
      </c>
      <c r="D108" s="52" t="s">
        <v>18</v>
      </c>
      <c r="E108" s="28" t="s">
        <v>43</v>
      </c>
      <c r="F108" s="28">
        <v>40</v>
      </c>
      <c r="G108" s="29">
        <v>43.92</v>
      </c>
      <c r="H108" s="29">
        <v>44.41</v>
      </c>
      <c r="I108" s="29">
        <v>44.9</v>
      </c>
      <c r="J108" s="29"/>
      <c r="K108" s="29"/>
      <c r="L108" s="29"/>
      <c r="M108" s="29"/>
      <c r="N108" s="29"/>
      <c r="O108" s="29"/>
      <c r="P108" s="29"/>
      <c r="Q108" s="29">
        <f t="shared" si="4"/>
        <v>44.41</v>
      </c>
      <c r="R108" s="30">
        <f>F108*Q108</f>
        <v>1776.3999999999999</v>
      </c>
      <c r="S108" s="2"/>
      <c r="T108" s="2"/>
    </row>
    <row r="109" spans="1:20" ht="41.25" customHeight="1" x14ac:dyDescent="0.2">
      <c r="A109" s="184"/>
      <c r="B109" s="202"/>
      <c r="C109" s="225"/>
      <c r="D109" s="52" t="s">
        <v>20</v>
      </c>
      <c r="E109" s="28" t="s">
        <v>43</v>
      </c>
      <c r="F109" s="28">
        <v>3</v>
      </c>
      <c r="G109" s="29">
        <v>43.92</v>
      </c>
      <c r="H109" s="29">
        <v>44.41</v>
      </c>
      <c r="I109" s="29">
        <v>44.9</v>
      </c>
      <c r="J109" s="29"/>
      <c r="K109" s="29"/>
      <c r="L109" s="29"/>
      <c r="M109" s="29"/>
      <c r="N109" s="29"/>
      <c r="O109" s="29"/>
      <c r="P109" s="29"/>
      <c r="Q109" s="29">
        <f t="shared" si="4"/>
        <v>44.41</v>
      </c>
      <c r="R109" s="30">
        <f>F109*Q109</f>
        <v>133.22999999999999</v>
      </c>
      <c r="S109" s="2"/>
      <c r="T109" s="2"/>
    </row>
    <row r="110" spans="1:20" ht="15.75" customHeight="1" x14ac:dyDescent="0.2">
      <c r="A110" s="16"/>
      <c r="B110" s="61"/>
      <c r="C110" s="62"/>
      <c r="D110" s="52"/>
      <c r="E110" s="28"/>
      <c r="F110" s="28">
        <f>F108+F109</f>
        <v>43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30">
        <f>R108+R109</f>
        <v>1909.6299999999999</v>
      </c>
      <c r="S110" s="2"/>
      <c r="T110" s="2"/>
    </row>
    <row r="111" spans="1:20" ht="78.75" x14ac:dyDescent="0.2">
      <c r="A111" s="16">
        <v>32</v>
      </c>
      <c r="B111" s="39" t="s">
        <v>156</v>
      </c>
      <c r="C111" s="60" t="s">
        <v>57</v>
      </c>
      <c r="D111" s="16" t="s">
        <v>28</v>
      </c>
      <c r="E111" s="28" t="s">
        <v>27</v>
      </c>
      <c r="F111" s="28">
        <v>4</v>
      </c>
      <c r="G111" s="29">
        <v>4.25</v>
      </c>
      <c r="H111" s="29">
        <v>25.41</v>
      </c>
      <c r="I111" s="29">
        <v>25.41</v>
      </c>
      <c r="J111" s="29"/>
      <c r="K111" s="29"/>
      <c r="L111" s="29"/>
      <c r="M111" s="29"/>
      <c r="N111" s="29"/>
      <c r="O111" s="29"/>
      <c r="P111" s="29"/>
      <c r="Q111" s="29">
        <f t="shared" si="4"/>
        <v>18.36</v>
      </c>
      <c r="R111" s="30">
        <f>F111*Q111</f>
        <v>73.44</v>
      </c>
      <c r="S111" s="2"/>
      <c r="T111" s="2"/>
    </row>
    <row r="112" spans="1:20" ht="15.75" customHeight="1" x14ac:dyDescent="0.2">
      <c r="A112" s="16"/>
      <c r="B112" s="218" t="s">
        <v>54</v>
      </c>
      <c r="C112" s="219"/>
      <c r="D112" s="16"/>
      <c r="E112" s="28" t="s">
        <v>27</v>
      </c>
      <c r="F112" s="28">
        <f>F111</f>
        <v>4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30">
        <f>R111</f>
        <v>73.44</v>
      </c>
      <c r="S112" s="2"/>
      <c r="T112" s="2"/>
    </row>
    <row r="113" spans="1:20" ht="104.25" customHeight="1" x14ac:dyDescent="0.2">
      <c r="A113" s="25">
        <v>33</v>
      </c>
      <c r="B113" s="63" t="s">
        <v>169</v>
      </c>
      <c r="C113" s="60" t="s">
        <v>58</v>
      </c>
      <c r="D113" s="16" t="s">
        <v>18</v>
      </c>
      <c r="E113" s="28" t="s">
        <v>27</v>
      </c>
      <c r="F113" s="28">
        <v>250</v>
      </c>
      <c r="G113" s="29">
        <v>6.44</v>
      </c>
      <c r="H113" s="29">
        <v>7</v>
      </c>
      <c r="I113" s="29">
        <v>6.8</v>
      </c>
      <c r="J113" s="29"/>
      <c r="K113" s="29"/>
      <c r="L113" s="29"/>
      <c r="M113" s="29"/>
      <c r="N113" s="29"/>
      <c r="O113" s="29"/>
      <c r="P113" s="29"/>
      <c r="Q113" s="29">
        <f t="shared" si="4"/>
        <v>6.75</v>
      </c>
      <c r="R113" s="30">
        <f>F113*Q113</f>
        <v>1687.5</v>
      </c>
      <c r="S113" s="2"/>
      <c r="T113" s="2"/>
    </row>
    <row r="114" spans="1:20" x14ac:dyDescent="0.2">
      <c r="A114" s="25"/>
      <c r="B114" s="64"/>
      <c r="C114" s="65"/>
      <c r="D114" s="16"/>
      <c r="E114" s="28" t="s">
        <v>27</v>
      </c>
      <c r="F114" s="28">
        <f>F113</f>
        <v>250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>
        <f>R113</f>
        <v>1687.5</v>
      </c>
      <c r="S114" s="2"/>
      <c r="T114" s="2"/>
    </row>
    <row r="115" spans="1:20" ht="67.5" x14ac:dyDescent="0.2">
      <c r="A115" s="66">
        <v>34</v>
      </c>
      <c r="B115" s="67" t="s">
        <v>170</v>
      </c>
      <c r="C115" s="56" t="s">
        <v>59</v>
      </c>
      <c r="D115" s="68" t="s">
        <v>60</v>
      </c>
      <c r="E115" s="68" t="s">
        <v>27</v>
      </c>
      <c r="F115" s="16">
        <v>8</v>
      </c>
      <c r="G115" s="68"/>
      <c r="H115" s="69"/>
      <c r="I115" s="70"/>
      <c r="J115" s="71">
        <v>15.46</v>
      </c>
      <c r="K115" s="71">
        <v>16.23</v>
      </c>
      <c r="L115" s="71">
        <v>16.91</v>
      </c>
      <c r="M115" s="71"/>
      <c r="N115" s="71"/>
      <c r="O115" s="71"/>
      <c r="P115" s="71"/>
      <c r="Q115" s="29">
        <f>ROUND((J115+K115+L115)/3,2)</f>
        <v>16.2</v>
      </c>
      <c r="R115" s="72">
        <f>F115*Q115</f>
        <v>129.6</v>
      </c>
      <c r="S115" s="2"/>
      <c r="T115" s="2"/>
    </row>
    <row r="116" spans="1:20" ht="15.75" customHeight="1" x14ac:dyDescent="0.2">
      <c r="A116" s="68"/>
      <c r="B116" s="217" t="s">
        <v>21</v>
      </c>
      <c r="C116" s="159"/>
      <c r="D116" s="68"/>
      <c r="E116" s="68" t="s">
        <v>27</v>
      </c>
      <c r="F116" s="16">
        <f>F115</f>
        <v>8</v>
      </c>
      <c r="G116" s="68"/>
      <c r="H116" s="69"/>
      <c r="I116" s="70"/>
      <c r="J116" s="71"/>
      <c r="K116" s="71"/>
      <c r="L116" s="71"/>
      <c r="M116" s="71"/>
      <c r="N116" s="71"/>
      <c r="O116" s="71"/>
      <c r="P116" s="71"/>
      <c r="Q116" s="29"/>
      <c r="R116" s="72">
        <f>R115</f>
        <v>129.6</v>
      </c>
      <c r="S116" s="2"/>
      <c r="T116" s="2"/>
    </row>
    <row r="117" spans="1:20" ht="15.75" customHeight="1" x14ac:dyDescent="0.2">
      <c r="A117" s="220">
        <v>35</v>
      </c>
      <c r="B117" s="221" t="s">
        <v>171</v>
      </c>
      <c r="C117" s="216" t="s">
        <v>61</v>
      </c>
      <c r="D117" s="68" t="s">
        <v>60</v>
      </c>
      <c r="E117" s="68" t="s">
        <v>27</v>
      </c>
      <c r="F117" s="16">
        <v>2</v>
      </c>
      <c r="G117" s="68"/>
      <c r="H117" s="69"/>
      <c r="I117" s="70"/>
      <c r="J117" s="70">
        <v>9.85</v>
      </c>
      <c r="K117" s="70">
        <v>10.26</v>
      </c>
      <c r="L117" s="70">
        <v>9.83</v>
      </c>
      <c r="M117" s="70"/>
      <c r="N117" s="70"/>
      <c r="O117" s="70"/>
      <c r="P117" s="70"/>
      <c r="Q117" s="29">
        <f t="shared" ref="Q117:Q155" si="6">ROUND((J117+K117+L117)/3,2)</f>
        <v>9.98</v>
      </c>
      <c r="R117" s="72">
        <f>F117*Q117</f>
        <v>19.96</v>
      </c>
      <c r="S117" s="2"/>
      <c r="T117" s="2"/>
    </row>
    <row r="118" spans="1:20" ht="33" customHeight="1" x14ac:dyDescent="0.2">
      <c r="A118" s="163"/>
      <c r="B118" s="221"/>
      <c r="C118" s="216"/>
      <c r="D118" s="68" t="s">
        <v>18</v>
      </c>
      <c r="E118" s="68" t="s">
        <v>27</v>
      </c>
      <c r="F118" s="16">
        <v>10</v>
      </c>
      <c r="G118" s="68"/>
      <c r="H118" s="69"/>
      <c r="I118" s="70"/>
      <c r="J118" s="70">
        <v>9.85</v>
      </c>
      <c r="K118" s="70">
        <v>10.26</v>
      </c>
      <c r="L118" s="70">
        <v>9.83</v>
      </c>
      <c r="M118" s="70"/>
      <c r="N118" s="70"/>
      <c r="O118" s="70"/>
      <c r="P118" s="70"/>
      <c r="Q118" s="29">
        <f t="shared" si="6"/>
        <v>9.98</v>
      </c>
      <c r="R118" s="72">
        <f>F118*Q118</f>
        <v>99.800000000000011</v>
      </c>
      <c r="S118" s="2"/>
      <c r="T118" s="2"/>
    </row>
    <row r="119" spans="1:20" ht="15.75" customHeight="1" x14ac:dyDescent="0.2">
      <c r="A119" s="68"/>
      <c r="B119" s="217" t="s">
        <v>21</v>
      </c>
      <c r="C119" s="159"/>
      <c r="D119" s="68"/>
      <c r="E119" s="68" t="s">
        <v>27</v>
      </c>
      <c r="F119" s="16">
        <f>F117+F118</f>
        <v>12</v>
      </c>
      <c r="G119" s="68"/>
      <c r="H119" s="69"/>
      <c r="I119" s="70"/>
      <c r="J119" s="71"/>
      <c r="K119" s="71"/>
      <c r="L119" s="71"/>
      <c r="M119" s="71"/>
      <c r="N119" s="71"/>
      <c r="O119" s="71"/>
      <c r="P119" s="71"/>
      <c r="Q119" s="29"/>
      <c r="R119" s="72">
        <f>R117+R118</f>
        <v>119.76000000000002</v>
      </c>
      <c r="S119" s="2"/>
      <c r="T119" s="2"/>
    </row>
    <row r="120" spans="1:20" ht="56.25" x14ac:dyDescent="0.2">
      <c r="A120" s="68">
        <v>36</v>
      </c>
      <c r="B120" s="67" t="s">
        <v>172</v>
      </c>
      <c r="C120" s="56" t="s">
        <v>63</v>
      </c>
      <c r="D120" s="68" t="s">
        <v>26</v>
      </c>
      <c r="E120" s="68" t="s">
        <v>62</v>
      </c>
      <c r="F120" s="71">
        <v>2</v>
      </c>
      <c r="G120" s="71"/>
      <c r="H120" s="69"/>
      <c r="I120" s="70"/>
      <c r="J120" s="68">
        <v>458</v>
      </c>
      <c r="K120" s="16">
        <v>480.9</v>
      </c>
      <c r="L120" s="68">
        <v>501.1</v>
      </c>
      <c r="M120" s="68"/>
      <c r="N120" s="68"/>
      <c r="O120" s="68"/>
      <c r="P120" s="68"/>
      <c r="Q120" s="29">
        <f t="shared" si="6"/>
        <v>480</v>
      </c>
      <c r="R120" s="72">
        <f t="shared" ref="R120:R155" si="7">F120*Q120</f>
        <v>960</v>
      </c>
      <c r="S120" s="2"/>
      <c r="T120" s="2"/>
    </row>
    <row r="121" spans="1:20" ht="15.75" customHeight="1" x14ac:dyDescent="0.2">
      <c r="A121" s="68"/>
      <c r="B121" s="67"/>
      <c r="C121" s="217" t="s">
        <v>54</v>
      </c>
      <c r="D121" s="159"/>
      <c r="E121" s="68" t="s">
        <v>62</v>
      </c>
      <c r="F121" s="16">
        <f>F120</f>
        <v>2</v>
      </c>
      <c r="G121" s="68"/>
      <c r="H121" s="69"/>
      <c r="I121" s="70"/>
      <c r="J121" s="71"/>
      <c r="K121" s="71"/>
      <c r="L121" s="71"/>
      <c r="M121" s="71"/>
      <c r="N121" s="71"/>
      <c r="O121" s="71"/>
      <c r="P121" s="71"/>
      <c r="Q121" s="29"/>
      <c r="R121" s="72">
        <f>R120</f>
        <v>960</v>
      </c>
      <c r="S121" s="2"/>
      <c r="T121" s="2"/>
    </row>
    <row r="122" spans="1:20" ht="15.75" customHeight="1" x14ac:dyDescent="0.2">
      <c r="A122" s="220">
        <v>37</v>
      </c>
      <c r="B122" s="226" t="s">
        <v>152</v>
      </c>
      <c r="C122" s="227" t="s">
        <v>64</v>
      </c>
      <c r="D122" s="68" t="s">
        <v>26</v>
      </c>
      <c r="E122" s="68" t="s">
        <v>27</v>
      </c>
      <c r="F122" s="16">
        <v>4</v>
      </c>
      <c r="G122" s="71"/>
      <c r="H122" s="73"/>
      <c r="I122" s="70"/>
      <c r="J122" s="68">
        <v>15.28</v>
      </c>
      <c r="K122" s="16">
        <v>16.04</v>
      </c>
      <c r="L122" s="68">
        <v>16.72</v>
      </c>
      <c r="M122" s="68"/>
      <c r="N122" s="68"/>
      <c r="O122" s="68"/>
      <c r="P122" s="68"/>
      <c r="Q122" s="29">
        <f t="shared" si="6"/>
        <v>16.010000000000002</v>
      </c>
      <c r="R122" s="72">
        <f t="shared" si="7"/>
        <v>64.040000000000006</v>
      </c>
      <c r="S122" s="2"/>
      <c r="T122" s="2"/>
    </row>
    <row r="123" spans="1:20" ht="42" customHeight="1" x14ac:dyDescent="0.2">
      <c r="A123" s="163"/>
      <c r="B123" s="167"/>
      <c r="C123" s="228"/>
      <c r="D123" s="68" t="s">
        <v>20</v>
      </c>
      <c r="E123" s="68" t="s">
        <v>27</v>
      </c>
      <c r="F123" s="16">
        <v>3</v>
      </c>
      <c r="G123" s="71"/>
      <c r="H123" s="73"/>
      <c r="I123" s="70"/>
      <c r="J123" s="68">
        <v>15.28</v>
      </c>
      <c r="K123" s="16">
        <v>16.04</v>
      </c>
      <c r="L123" s="68">
        <v>16.72</v>
      </c>
      <c r="M123" s="68"/>
      <c r="N123" s="68"/>
      <c r="O123" s="68"/>
      <c r="P123" s="68"/>
      <c r="Q123" s="29">
        <f t="shared" si="6"/>
        <v>16.010000000000002</v>
      </c>
      <c r="R123" s="72">
        <f t="shared" si="7"/>
        <v>48.03</v>
      </c>
      <c r="S123" s="2"/>
      <c r="T123" s="2"/>
    </row>
    <row r="124" spans="1:20" ht="15.75" customHeight="1" x14ac:dyDescent="0.2">
      <c r="A124" s="68"/>
      <c r="B124" s="67"/>
      <c r="C124" s="217" t="s">
        <v>54</v>
      </c>
      <c r="D124" s="159"/>
      <c r="E124" s="68" t="s">
        <v>62</v>
      </c>
      <c r="F124" s="16">
        <f>F122+F123</f>
        <v>7</v>
      </c>
      <c r="G124" s="68"/>
      <c r="H124" s="69"/>
      <c r="I124" s="70"/>
      <c r="J124" s="71"/>
      <c r="K124" s="71"/>
      <c r="L124" s="71"/>
      <c r="M124" s="71"/>
      <c r="N124" s="71"/>
      <c r="O124" s="71"/>
      <c r="P124" s="71"/>
      <c r="Q124" s="29"/>
      <c r="R124" s="72">
        <f>R122+R123</f>
        <v>112.07000000000001</v>
      </c>
      <c r="S124" s="2"/>
      <c r="T124" s="2"/>
    </row>
    <row r="125" spans="1:20" ht="15.75" customHeight="1" x14ac:dyDescent="0.2">
      <c r="A125" s="220">
        <v>38</v>
      </c>
      <c r="B125" s="221" t="s">
        <v>147</v>
      </c>
      <c r="C125" s="216" t="s">
        <v>65</v>
      </c>
      <c r="D125" s="74" t="s">
        <v>26</v>
      </c>
      <c r="E125" s="68" t="s">
        <v>27</v>
      </c>
      <c r="F125" s="71">
        <v>45</v>
      </c>
      <c r="G125" s="71"/>
      <c r="H125" s="69"/>
      <c r="I125" s="70"/>
      <c r="J125" s="68">
        <v>99.46</v>
      </c>
      <c r="K125" s="16">
        <v>104.43</v>
      </c>
      <c r="L125" s="68">
        <v>108.82</v>
      </c>
      <c r="M125" s="68"/>
      <c r="N125" s="68"/>
      <c r="O125" s="68"/>
      <c r="P125" s="68"/>
      <c r="Q125" s="29">
        <f t="shared" si="6"/>
        <v>104.24</v>
      </c>
      <c r="R125" s="75">
        <f t="shared" si="7"/>
        <v>4690.8</v>
      </c>
      <c r="S125" s="2"/>
      <c r="T125" s="2"/>
    </row>
    <row r="126" spans="1:20" ht="40.5" customHeight="1" x14ac:dyDescent="0.2">
      <c r="A126" s="163"/>
      <c r="B126" s="221"/>
      <c r="C126" s="216"/>
      <c r="D126" s="74" t="s">
        <v>20</v>
      </c>
      <c r="E126" s="68" t="s">
        <v>27</v>
      </c>
      <c r="F126" s="71">
        <v>5</v>
      </c>
      <c r="G126" s="71"/>
      <c r="H126" s="69"/>
      <c r="I126" s="70"/>
      <c r="J126" s="68">
        <v>99.46</v>
      </c>
      <c r="K126" s="16">
        <v>104.43</v>
      </c>
      <c r="L126" s="68">
        <v>108.82</v>
      </c>
      <c r="M126" s="68"/>
      <c r="N126" s="68"/>
      <c r="O126" s="68"/>
      <c r="P126" s="68"/>
      <c r="Q126" s="29">
        <f t="shared" si="6"/>
        <v>104.24</v>
      </c>
      <c r="R126" s="75">
        <f t="shared" si="7"/>
        <v>521.19999999999993</v>
      </c>
      <c r="S126" s="2"/>
      <c r="T126" s="2"/>
    </row>
    <row r="127" spans="1:20" ht="15.75" customHeight="1" x14ac:dyDescent="0.2">
      <c r="A127" s="68"/>
      <c r="B127" s="67"/>
      <c r="C127" s="217" t="s">
        <v>54</v>
      </c>
      <c r="D127" s="159"/>
      <c r="E127" s="68" t="s">
        <v>27</v>
      </c>
      <c r="F127" s="16">
        <f>F125+F126</f>
        <v>50</v>
      </c>
      <c r="G127" s="68"/>
      <c r="H127" s="69"/>
      <c r="I127" s="70"/>
      <c r="J127" s="71"/>
      <c r="K127" s="71"/>
      <c r="L127" s="71"/>
      <c r="M127" s="71"/>
      <c r="N127" s="71"/>
      <c r="O127" s="71"/>
      <c r="P127" s="71"/>
      <c r="Q127" s="29"/>
      <c r="R127" s="75">
        <f>R125+R126</f>
        <v>5212</v>
      </c>
      <c r="S127" s="2"/>
      <c r="T127" s="2"/>
    </row>
    <row r="128" spans="1:20" ht="74.25" customHeight="1" x14ac:dyDescent="0.2">
      <c r="A128" s="220">
        <v>39</v>
      </c>
      <c r="B128" s="226" t="s">
        <v>165</v>
      </c>
      <c r="C128" s="220" t="s">
        <v>66</v>
      </c>
      <c r="D128" s="68" t="s">
        <v>26</v>
      </c>
      <c r="E128" s="68" t="s">
        <v>27</v>
      </c>
      <c r="F128" s="71">
        <v>4</v>
      </c>
      <c r="G128" s="71"/>
      <c r="H128" s="69"/>
      <c r="I128" s="70"/>
      <c r="J128" s="68">
        <v>128.80000000000001</v>
      </c>
      <c r="K128" s="16">
        <v>135.24</v>
      </c>
      <c r="L128" s="68">
        <v>140.91999999999999</v>
      </c>
      <c r="M128" s="68"/>
      <c r="N128" s="68"/>
      <c r="O128" s="68"/>
      <c r="P128" s="68"/>
      <c r="Q128" s="29">
        <f t="shared" si="6"/>
        <v>134.99</v>
      </c>
      <c r="R128" s="75">
        <f t="shared" si="7"/>
        <v>539.96</v>
      </c>
      <c r="S128" s="2"/>
      <c r="T128" s="2"/>
    </row>
    <row r="129" spans="1:20" ht="36" customHeight="1" x14ac:dyDescent="0.2">
      <c r="A129" s="163"/>
      <c r="B129" s="167"/>
      <c r="C129" s="163"/>
      <c r="D129" s="74" t="s">
        <v>18</v>
      </c>
      <c r="E129" s="68" t="s">
        <v>27</v>
      </c>
      <c r="F129" s="71">
        <v>15</v>
      </c>
      <c r="G129" s="71"/>
      <c r="H129" s="69"/>
      <c r="I129" s="70"/>
      <c r="J129" s="68">
        <v>128.80000000000001</v>
      </c>
      <c r="K129" s="16">
        <v>135.24</v>
      </c>
      <c r="L129" s="68">
        <v>140.91999999999999</v>
      </c>
      <c r="M129" s="68"/>
      <c r="N129" s="68"/>
      <c r="O129" s="68"/>
      <c r="P129" s="68"/>
      <c r="Q129" s="29">
        <f t="shared" si="6"/>
        <v>134.99</v>
      </c>
      <c r="R129" s="75">
        <f t="shared" si="7"/>
        <v>2024.8500000000001</v>
      </c>
      <c r="S129" s="2"/>
      <c r="T129" s="2"/>
    </row>
    <row r="130" spans="1:20" ht="15.75" customHeight="1" x14ac:dyDescent="0.2">
      <c r="A130" s="68"/>
      <c r="B130" s="67"/>
      <c r="C130" s="217" t="s">
        <v>54</v>
      </c>
      <c r="D130" s="159"/>
      <c r="E130" s="68" t="s">
        <v>62</v>
      </c>
      <c r="F130" s="16">
        <v>19</v>
      </c>
      <c r="G130" s="68"/>
      <c r="H130" s="69"/>
      <c r="I130" s="70"/>
      <c r="J130" s="71"/>
      <c r="K130" s="71"/>
      <c r="L130" s="71"/>
      <c r="M130" s="71"/>
      <c r="N130" s="71"/>
      <c r="O130" s="71"/>
      <c r="P130" s="71"/>
      <c r="Q130" s="29"/>
      <c r="R130" s="75">
        <f>R128+R129</f>
        <v>2564.8100000000004</v>
      </c>
      <c r="S130" s="2"/>
      <c r="T130" s="2"/>
    </row>
    <row r="131" spans="1:20" ht="78" customHeight="1" x14ac:dyDescent="0.2">
      <c r="A131" s="68">
        <v>40</v>
      </c>
      <c r="B131" s="67" t="s">
        <v>174</v>
      </c>
      <c r="C131" s="56" t="s">
        <v>67</v>
      </c>
      <c r="D131" s="68" t="s">
        <v>26</v>
      </c>
      <c r="E131" s="68" t="s">
        <v>27</v>
      </c>
      <c r="F131" s="71">
        <v>2</v>
      </c>
      <c r="G131" s="71"/>
      <c r="H131" s="69"/>
      <c r="I131" s="70"/>
      <c r="J131" s="76">
        <v>1816.92</v>
      </c>
      <c r="K131" s="16">
        <v>1907.77</v>
      </c>
      <c r="L131" s="68">
        <v>1987.89</v>
      </c>
      <c r="M131" s="68"/>
      <c r="N131" s="68"/>
      <c r="O131" s="68"/>
      <c r="P131" s="68"/>
      <c r="Q131" s="29">
        <f t="shared" si="6"/>
        <v>1904.19</v>
      </c>
      <c r="R131" s="75">
        <f t="shared" si="7"/>
        <v>3808.38</v>
      </c>
      <c r="S131" s="2"/>
      <c r="T131" s="2"/>
    </row>
    <row r="132" spans="1:20" ht="15.75" customHeight="1" x14ac:dyDescent="0.2">
      <c r="A132" s="68"/>
      <c r="B132" s="67"/>
      <c r="C132" s="217" t="s">
        <v>54</v>
      </c>
      <c r="D132" s="159"/>
      <c r="E132" s="68" t="s">
        <v>27</v>
      </c>
      <c r="F132" s="16">
        <f>F131</f>
        <v>2</v>
      </c>
      <c r="G132" s="68"/>
      <c r="H132" s="69"/>
      <c r="I132" s="70"/>
      <c r="J132" s="71"/>
      <c r="K132" s="71"/>
      <c r="L132" s="71"/>
      <c r="M132" s="71"/>
      <c r="N132" s="71"/>
      <c r="O132" s="71"/>
      <c r="P132" s="71"/>
      <c r="Q132" s="29"/>
      <c r="R132" s="72">
        <f>R131</f>
        <v>3808.38</v>
      </c>
      <c r="S132" s="2"/>
      <c r="T132" s="2"/>
    </row>
    <row r="133" spans="1:20" ht="74.25" customHeight="1" x14ac:dyDescent="0.2">
      <c r="A133" s="68">
        <v>41</v>
      </c>
      <c r="B133" s="67" t="s">
        <v>173</v>
      </c>
      <c r="C133" s="56" t="s">
        <v>191</v>
      </c>
      <c r="D133" s="68" t="s">
        <v>26</v>
      </c>
      <c r="E133" s="68" t="s">
        <v>27</v>
      </c>
      <c r="F133" s="71">
        <v>2</v>
      </c>
      <c r="G133" s="71"/>
      <c r="H133" s="69"/>
      <c r="I133" s="70"/>
      <c r="J133" s="68">
        <v>728.06</v>
      </c>
      <c r="K133" s="16">
        <v>764.46</v>
      </c>
      <c r="L133" s="68">
        <v>796.57</v>
      </c>
      <c r="M133" s="68"/>
      <c r="N133" s="68"/>
      <c r="O133" s="68"/>
      <c r="P133" s="68"/>
      <c r="Q133" s="29">
        <f t="shared" si="6"/>
        <v>763.03</v>
      </c>
      <c r="R133" s="75">
        <f t="shared" si="7"/>
        <v>1526.06</v>
      </c>
      <c r="S133" s="2"/>
      <c r="T133" s="2"/>
    </row>
    <row r="134" spans="1:20" ht="15.75" customHeight="1" x14ac:dyDescent="0.2">
      <c r="A134" s="68"/>
      <c r="B134" s="67"/>
      <c r="C134" s="217" t="s">
        <v>54</v>
      </c>
      <c r="D134" s="159"/>
      <c r="E134" s="68" t="s">
        <v>62</v>
      </c>
      <c r="F134" s="16">
        <f>F133</f>
        <v>2</v>
      </c>
      <c r="G134" s="68"/>
      <c r="H134" s="69"/>
      <c r="I134" s="70"/>
      <c r="J134" s="71"/>
      <c r="K134" s="71"/>
      <c r="L134" s="71"/>
      <c r="M134" s="71"/>
      <c r="N134" s="71"/>
      <c r="O134" s="71"/>
      <c r="P134" s="71"/>
      <c r="Q134" s="29"/>
      <c r="R134" s="72">
        <f>R133</f>
        <v>1526.06</v>
      </c>
      <c r="S134" s="2"/>
      <c r="T134" s="2"/>
    </row>
    <row r="135" spans="1:20" ht="15.75" customHeight="1" x14ac:dyDescent="0.2">
      <c r="A135" s="154">
        <v>42</v>
      </c>
      <c r="B135" s="226" t="s">
        <v>175</v>
      </c>
      <c r="C135" s="227" t="s">
        <v>68</v>
      </c>
      <c r="D135" s="68" t="s">
        <v>26</v>
      </c>
      <c r="E135" s="68" t="s">
        <v>62</v>
      </c>
      <c r="F135" s="71">
        <v>24</v>
      </c>
      <c r="G135" s="71"/>
      <c r="H135" s="69"/>
      <c r="I135" s="70"/>
      <c r="J135" s="68">
        <v>24.66</v>
      </c>
      <c r="K135" s="16">
        <v>25.89</v>
      </c>
      <c r="L135" s="68">
        <v>26.98</v>
      </c>
      <c r="M135" s="68"/>
      <c r="N135" s="68"/>
      <c r="O135" s="68"/>
      <c r="P135" s="68"/>
      <c r="Q135" s="29">
        <f t="shared" si="6"/>
        <v>25.84</v>
      </c>
      <c r="R135" s="75">
        <f t="shared" si="7"/>
        <v>620.16</v>
      </c>
      <c r="S135" s="2"/>
      <c r="T135" s="2"/>
    </row>
    <row r="136" spans="1:20" x14ac:dyDescent="0.2">
      <c r="A136" s="154"/>
      <c r="B136" s="166"/>
      <c r="C136" s="229"/>
      <c r="D136" s="68" t="s">
        <v>18</v>
      </c>
      <c r="E136" s="68" t="s">
        <v>62</v>
      </c>
      <c r="F136" s="71">
        <v>50</v>
      </c>
      <c r="G136" s="71"/>
      <c r="H136" s="69"/>
      <c r="I136" s="70"/>
      <c r="J136" s="68">
        <v>24.66</v>
      </c>
      <c r="K136" s="16">
        <v>25.89</v>
      </c>
      <c r="L136" s="68">
        <v>26.98</v>
      </c>
      <c r="M136" s="68"/>
      <c r="N136" s="68"/>
      <c r="O136" s="68"/>
      <c r="P136" s="68"/>
      <c r="Q136" s="29">
        <f t="shared" si="6"/>
        <v>25.84</v>
      </c>
      <c r="R136" s="75">
        <f t="shared" si="7"/>
        <v>1292</v>
      </c>
      <c r="S136" s="2"/>
      <c r="T136" s="2"/>
    </row>
    <row r="137" spans="1:20" x14ac:dyDescent="0.2">
      <c r="A137" s="154"/>
      <c r="B137" s="167"/>
      <c r="C137" s="228"/>
      <c r="D137" s="68" t="s">
        <v>20</v>
      </c>
      <c r="E137" s="68" t="s">
        <v>62</v>
      </c>
      <c r="F137" s="71">
        <v>6</v>
      </c>
      <c r="G137" s="71"/>
      <c r="H137" s="69"/>
      <c r="I137" s="70"/>
      <c r="J137" s="68">
        <v>24.66</v>
      </c>
      <c r="K137" s="16">
        <v>25.89</v>
      </c>
      <c r="L137" s="68">
        <v>26.98</v>
      </c>
      <c r="M137" s="68"/>
      <c r="N137" s="68"/>
      <c r="O137" s="68"/>
      <c r="P137" s="68"/>
      <c r="Q137" s="29">
        <f t="shared" si="6"/>
        <v>25.84</v>
      </c>
      <c r="R137" s="75">
        <f t="shared" si="7"/>
        <v>155.04</v>
      </c>
      <c r="S137" s="2"/>
      <c r="T137" s="2"/>
    </row>
    <row r="138" spans="1:20" ht="15.75" customHeight="1" x14ac:dyDescent="0.2">
      <c r="A138" s="68"/>
      <c r="B138" s="67"/>
      <c r="C138" s="217" t="s">
        <v>54</v>
      </c>
      <c r="D138" s="159"/>
      <c r="E138" s="68" t="s">
        <v>62</v>
      </c>
      <c r="F138" s="16">
        <f>F135+F136+F137</f>
        <v>80</v>
      </c>
      <c r="G138" s="68"/>
      <c r="H138" s="69"/>
      <c r="I138" s="70"/>
      <c r="J138" s="71"/>
      <c r="K138" s="71"/>
      <c r="L138" s="71"/>
      <c r="M138" s="71"/>
      <c r="N138" s="71"/>
      <c r="O138" s="71"/>
      <c r="P138" s="71"/>
      <c r="Q138" s="29"/>
      <c r="R138" s="75">
        <f>R135+R136+R137</f>
        <v>2067.1999999999998</v>
      </c>
      <c r="S138" s="2"/>
      <c r="T138" s="2"/>
    </row>
    <row r="139" spans="1:20" ht="33.75" x14ac:dyDescent="0.2">
      <c r="A139" s="68">
        <v>43</v>
      </c>
      <c r="B139" s="67" t="s">
        <v>175</v>
      </c>
      <c r="C139" s="56" t="s">
        <v>69</v>
      </c>
      <c r="D139" s="68" t="s">
        <v>26</v>
      </c>
      <c r="E139" s="68" t="s">
        <v>27</v>
      </c>
      <c r="F139" s="71">
        <v>8</v>
      </c>
      <c r="G139" s="71"/>
      <c r="H139" s="69"/>
      <c r="I139" s="70"/>
      <c r="J139" s="68">
        <v>13.54</v>
      </c>
      <c r="K139" s="16">
        <v>14.22</v>
      </c>
      <c r="L139" s="68">
        <v>14.81</v>
      </c>
      <c r="M139" s="68"/>
      <c r="N139" s="68"/>
      <c r="O139" s="68"/>
      <c r="P139" s="68"/>
      <c r="Q139" s="29">
        <f t="shared" si="6"/>
        <v>14.19</v>
      </c>
      <c r="R139" s="75">
        <f t="shared" si="7"/>
        <v>113.52</v>
      </c>
      <c r="S139" s="2"/>
      <c r="T139" s="2"/>
    </row>
    <row r="140" spans="1:20" ht="15.75" customHeight="1" x14ac:dyDescent="0.2">
      <c r="A140" s="68"/>
      <c r="B140" s="67"/>
      <c r="C140" s="217" t="s">
        <v>54</v>
      </c>
      <c r="D140" s="159"/>
      <c r="E140" s="68" t="s">
        <v>62</v>
      </c>
      <c r="F140" s="16">
        <f>F139</f>
        <v>8</v>
      </c>
      <c r="G140" s="68"/>
      <c r="H140" s="69"/>
      <c r="I140" s="70"/>
      <c r="J140" s="71"/>
      <c r="K140" s="71"/>
      <c r="L140" s="71"/>
      <c r="M140" s="71"/>
      <c r="N140" s="71"/>
      <c r="O140" s="71"/>
      <c r="P140" s="71"/>
      <c r="Q140" s="29"/>
      <c r="R140" s="72">
        <f>R139</f>
        <v>113.52</v>
      </c>
      <c r="S140" s="2"/>
      <c r="T140" s="2"/>
    </row>
    <row r="141" spans="1:20" ht="15.75" customHeight="1" x14ac:dyDescent="0.2">
      <c r="A141" s="220">
        <v>44</v>
      </c>
      <c r="B141" s="226" t="s">
        <v>176</v>
      </c>
      <c r="C141" s="227" t="s">
        <v>70</v>
      </c>
      <c r="D141" s="68" t="s">
        <v>26</v>
      </c>
      <c r="E141" s="68" t="s">
        <v>27</v>
      </c>
      <c r="F141" s="71">
        <v>8</v>
      </c>
      <c r="G141" s="71"/>
      <c r="H141" s="69"/>
      <c r="I141" s="70"/>
      <c r="J141" s="68">
        <v>32.28</v>
      </c>
      <c r="K141" s="16">
        <v>33.89</v>
      </c>
      <c r="L141" s="68">
        <v>35.32</v>
      </c>
      <c r="M141" s="68"/>
      <c r="N141" s="68"/>
      <c r="O141" s="68"/>
      <c r="P141" s="68"/>
      <c r="Q141" s="29">
        <f t="shared" si="6"/>
        <v>33.83</v>
      </c>
      <c r="R141" s="75">
        <f t="shared" si="7"/>
        <v>270.64</v>
      </c>
      <c r="S141" s="2"/>
      <c r="T141" s="2"/>
    </row>
    <row r="142" spans="1:20" x14ac:dyDescent="0.2">
      <c r="A142" s="162"/>
      <c r="B142" s="166"/>
      <c r="C142" s="229"/>
      <c r="D142" s="68" t="s">
        <v>18</v>
      </c>
      <c r="E142" s="68" t="s">
        <v>27</v>
      </c>
      <c r="F142" s="71">
        <v>45</v>
      </c>
      <c r="G142" s="71"/>
      <c r="H142" s="69"/>
      <c r="I142" s="70"/>
      <c r="J142" s="68">
        <v>32.28</v>
      </c>
      <c r="K142" s="16">
        <v>33.89</v>
      </c>
      <c r="L142" s="68">
        <v>35.32</v>
      </c>
      <c r="M142" s="68"/>
      <c r="N142" s="68"/>
      <c r="O142" s="68"/>
      <c r="P142" s="68"/>
      <c r="Q142" s="29">
        <f t="shared" si="6"/>
        <v>33.83</v>
      </c>
      <c r="R142" s="75">
        <f t="shared" si="7"/>
        <v>1522.35</v>
      </c>
      <c r="S142" s="2"/>
      <c r="T142" s="2"/>
    </row>
    <row r="143" spans="1:20" ht="39.75" customHeight="1" x14ac:dyDescent="0.2">
      <c r="A143" s="163"/>
      <c r="B143" s="167"/>
      <c r="C143" s="228"/>
      <c r="D143" s="68" t="s">
        <v>20</v>
      </c>
      <c r="E143" s="68" t="s">
        <v>27</v>
      </c>
      <c r="F143" s="71">
        <v>3</v>
      </c>
      <c r="G143" s="71"/>
      <c r="H143" s="69"/>
      <c r="I143" s="70"/>
      <c r="J143" s="68">
        <v>32.28</v>
      </c>
      <c r="K143" s="16">
        <v>33.89</v>
      </c>
      <c r="L143" s="68">
        <v>35.32</v>
      </c>
      <c r="M143" s="68"/>
      <c r="N143" s="68"/>
      <c r="O143" s="68"/>
      <c r="P143" s="68"/>
      <c r="Q143" s="29">
        <f t="shared" si="6"/>
        <v>33.83</v>
      </c>
      <c r="R143" s="75">
        <f t="shared" si="7"/>
        <v>101.49</v>
      </c>
      <c r="S143" s="2"/>
      <c r="T143" s="2"/>
    </row>
    <row r="144" spans="1:20" ht="15.75" customHeight="1" x14ac:dyDescent="0.2">
      <c r="A144" s="68"/>
      <c r="B144" s="67"/>
      <c r="C144" s="217" t="s">
        <v>54</v>
      </c>
      <c r="D144" s="159"/>
      <c r="E144" s="68" t="s">
        <v>62</v>
      </c>
      <c r="F144" s="16">
        <f>F141+F142+F143</f>
        <v>56</v>
      </c>
      <c r="G144" s="68"/>
      <c r="H144" s="69"/>
      <c r="I144" s="70"/>
      <c r="J144" s="71"/>
      <c r="K144" s="71"/>
      <c r="L144" s="71"/>
      <c r="M144" s="71"/>
      <c r="N144" s="71"/>
      <c r="O144" s="71"/>
      <c r="P144" s="71"/>
      <c r="Q144" s="29"/>
      <c r="R144" s="75">
        <f>R141+R142+R143</f>
        <v>1894.4799999999998</v>
      </c>
      <c r="S144" s="2"/>
      <c r="T144" s="2"/>
    </row>
    <row r="145" spans="1:20" ht="15.75" customHeight="1" x14ac:dyDescent="0.2">
      <c r="A145" s="220">
        <v>45</v>
      </c>
      <c r="B145" s="226" t="s">
        <v>177</v>
      </c>
      <c r="C145" s="227" t="s">
        <v>71</v>
      </c>
      <c r="D145" s="68" t="s">
        <v>26</v>
      </c>
      <c r="E145" s="68" t="s">
        <v>62</v>
      </c>
      <c r="F145" s="71">
        <v>16</v>
      </c>
      <c r="G145" s="71"/>
      <c r="H145" s="69"/>
      <c r="I145" s="70"/>
      <c r="J145" s="68">
        <v>72.260000000000005</v>
      </c>
      <c r="K145" s="16">
        <v>75.87</v>
      </c>
      <c r="L145" s="68">
        <v>79.06</v>
      </c>
      <c r="M145" s="68"/>
      <c r="N145" s="68"/>
      <c r="O145" s="68"/>
      <c r="P145" s="68"/>
      <c r="Q145" s="29">
        <f t="shared" si="6"/>
        <v>75.73</v>
      </c>
      <c r="R145" s="75">
        <f t="shared" si="7"/>
        <v>1211.68</v>
      </c>
      <c r="S145" s="2"/>
      <c r="T145" s="2"/>
    </row>
    <row r="146" spans="1:20" ht="33.75" customHeight="1" x14ac:dyDescent="0.2">
      <c r="A146" s="163"/>
      <c r="B146" s="167"/>
      <c r="C146" s="228"/>
      <c r="D146" s="68" t="s">
        <v>20</v>
      </c>
      <c r="E146" s="68" t="s">
        <v>62</v>
      </c>
      <c r="F146" s="71">
        <v>6</v>
      </c>
      <c r="G146" s="71"/>
      <c r="H146" s="69"/>
      <c r="I146" s="70"/>
      <c r="J146" s="68">
        <v>72.260000000000005</v>
      </c>
      <c r="K146" s="16">
        <v>75.87</v>
      </c>
      <c r="L146" s="68">
        <v>79.06</v>
      </c>
      <c r="M146" s="68"/>
      <c r="N146" s="68"/>
      <c r="O146" s="68"/>
      <c r="P146" s="68"/>
      <c r="Q146" s="29">
        <f t="shared" si="6"/>
        <v>75.73</v>
      </c>
      <c r="R146" s="75">
        <f t="shared" si="7"/>
        <v>454.38</v>
      </c>
      <c r="S146" s="2"/>
      <c r="T146" s="2"/>
    </row>
    <row r="147" spans="1:20" ht="15.75" customHeight="1" x14ac:dyDescent="0.2">
      <c r="A147" s="68"/>
      <c r="B147" s="67"/>
      <c r="C147" s="217" t="s">
        <v>54</v>
      </c>
      <c r="D147" s="159"/>
      <c r="E147" s="68" t="s">
        <v>62</v>
      </c>
      <c r="F147" s="16">
        <f>F145+F146</f>
        <v>22</v>
      </c>
      <c r="G147" s="68"/>
      <c r="H147" s="69"/>
      <c r="I147" s="70"/>
      <c r="J147" s="71"/>
      <c r="K147" s="71"/>
      <c r="L147" s="71"/>
      <c r="M147" s="71"/>
      <c r="N147" s="71"/>
      <c r="O147" s="71"/>
      <c r="P147" s="71"/>
      <c r="Q147" s="29"/>
      <c r="R147" s="75">
        <f>R145+R146</f>
        <v>1666.06</v>
      </c>
      <c r="S147" s="2"/>
      <c r="T147" s="2"/>
    </row>
    <row r="148" spans="1:20" ht="15.75" customHeight="1" x14ac:dyDescent="0.2">
      <c r="A148" s="220">
        <v>46</v>
      </c>
      <c r="B148" s="226" t="s">
        <v>178</v>
      </c>
      <c r="C148" s="227" t="s">
        <v>72</v>
      </c>
      <c r="D148" s="68" t="s">
        <v>26</v>
      </c>
      <c r="E148" s="68" t="s">
        <v>27</v>
      </c>
      <c r="F148" s="71">
        <v>8</v>
      </c>
      <c r="G148" s="71"/>
      <c r="H148" s="69"/>
      <c r="I148" s="70"/>
      <c r="J148" s="68">
        <v>31.32</v>
      </c>
      <c r="K148" s="16">
        <v>32.89</v>
      </c>
      <c r="L148" s="68">
        <v>34.270000000000003</v>
      </c>
      <c r="M148" s="68"/>
      <c r="N148" s="68"/>
      <c r="O148" s="68"/>
      <c r="P148" s="68"/>
      <c r="Q148" s="29">
        <f t="shared" si="6"/>
        <v>32.83</v>
      </c>
      <c r="R148" s="75">
        <f t="shared" si="7"/>
        <v>262.64</v>
      </c>
      <c r="S148" s="2"/>
      <c r="T148" s="2"/>
    </row>
    <row r="149" spans="1:20" ht="54.75" customHeight="1" x14ac:dyDescent="0.2">
      <c r="A149" s="163"/>
      <c r="B149" s="167"/>
      <c r="C149" s="228"/>
      <c r="D149" s="68" t="s">
        <v>18</v>
      </c>
      <c r="E149" s="68" t="s">
        <v>27</v>
      </c>
      <c r="F149" s="71">
        <v>8</v>
      </c>
      <c r="G149" s="71"/>
      <c r="H149" s="69"/>
      <c r="I149" s="70"/>
      <c r="J149" s="68">
        <v>31.32</v>
      </c>
      <c r="K149" s="16">
        <v>32.89</v>
      </c>
      <c r="L149" s="68">
        <v>34.270000000000003</v>
      </c>
      <c r="M149" s="68"/>
      <c r="N149" s="68"/>
      <c r="O149" s="68"/>
      <c r="P149" s="68"/>
      <c r="Q149" s="29">
        <f t="shared" si="6"/>
        <v>32.83</v>
      </c>
      <c r="R149" s="75">
        <f t="shared" si="7"/>
        <v>262.64</v>
      </c>
      <c r="S149" s="2"/>
      <c r="T149" s="2"/>
    </row>
    <row r="150" spans="1:20" ht="15.75" customHeight="1" x14ac:dyDescent="0.2">
      <c r="A150" s="68"/>
      <c r="B150" s="67"/>
      <c r="C150" s="217" t="s">
        <v>54</v>
      </c>
      <c r="D150" s="159"/>
      <c r="E150" s="68" t="s">
        <v>62</v>
      </c>
      <c r="F150" s="16">
        <f>F148+F149</f>
        <v>16</v>
      </c>
      <c r="G150" s="68"/>
      <c r="H150" s="69"/>
      <c r="I150" s="70"/>
      <c r="J150" s="71"/>
      <c r="K150" s="71"/>
      <c r="L150" s="71"/>
      <c r="M150" s="71"/>
      <c r="N150" s="71"/>
      <c r="O150" s="71"/>
      <c r="P150" s="71"/>
      <c r="Q150" s="29"/>
      <c r="R150" s="75">
        <f>R148+R149</f>
        <v>525.28</v>
      </c>
      <c r="S150" s="2"/>
      <c r="T150" s="2"/>
    </row>
    <row r="151" spans="1:20" ht="15.75" customHeight="1" x14ac:dyDescent="0.2">
      <c r="A151" s="220">
        <v>47</v>
      </c>
      <c r="B151" s="221" t="s">
        <v>162</v>
      </c>
      <c r="C151" s="216" t="s">
        <v>73</v>
      </c>
      <c r="D151" s="74" t="s">
        <v>26</v>
      </c>
      <c r="E151" s="68" t="s">
        <v>27</v>
      </c>
      <c r="F151" s="71">
        <v>45</v>
      </c>
      <c r="G151" s="71"/>
      <c r="H151" s="69"/>
      <c r="I151" s="70"/>
      <c r="J151" s="68">
        <v>9.16</v>
      </c>
      <c r="K151" s="16">
        <v>9.6199999999999992</v>
      </c>
      <c r="L151" s="68">
        <v>10.02</v>
      </c>
      <c r="M151" s="68"/>
      <c r="N151" s="68"/>
      <c r="O151" s="68"/>
      <c r="P151" s="68"/>
      <c r="Q151" s="29">
        <f t="shared" si="6"/>
        <v>9.6</v>
      </c>
      <c r="R151" s="75">
        <f t="shared" si="7"/>
        <v>432</v>
      </c>
      <c r="S151" s="2"/>
      <c r="T151" s="2"/>
    </row>
    <row r="152" spans="1:20" x14ac:dyDescent="0.2">
      <c r="A152" s="162"/>
      <c r="B152" s="221"/>
      <c r="C152" s="216"/>
      <c r="D152" s="74" t="s">
        <v>18</v>
      </c>
      <c r="E152" s="68" t="s">
        <v>27</v>
      </c>
      <c r="F152" s="71">
        <v>30</v>
      </c>
      <c r="G152" s="71"/>
      <c r="H152" s="69"/>
      <c r="I152" s="70"/>
      <c r="J152" s="68">
        <v>9.16</v>
      </c>
      <c r="K152" s="16">
        <v>9.6199999999999992</v>
      </c>
      <c r="L152" s="68">
        <v>10.02</v>
      </c>
      <c r="M152" s="68"/>
      <c r="N152" s="68"/>
      <c r="O152" s="68"/>
      <c r="P152" s="68"/>
      <c r="Q152" s="29">
        <f t="shared" si="6"/>
        <v>9.6</v>
      </c>
      <c r="R152" s="75">
        <f t="shared" si="7"/>
        <v>288</v>
      </c>
      <c r="S152" s="2"/>
      <c r="T152" s="2"/>
    </row>
    <row r="153" spans="1:20" ht="23.25" customHeight="1" x14ac:dyDescent="0.2">
      <c r="A153" s="163"/>
      <c r="B153" s="221"/>
      <c r="C153" s="216"/>
      <c r="D153" s="74" t="s">
        <v>20</v>
      </c>
      <c r="E153" s="68" t="s">
        <v>27</v>
      </c>
      <c r="F153" s="71">
        <v>50</v>
      </c>
      <c r="G153" s="71"/>
      <c r="H153" s="69"/>
      <c r="I153" s="70"/>
      <c r="J153" s="68">
        <v>9.16</v>
      </c>
      <c r="K153" s="16">
        <v>9.6199999999999992</v>
      </c>
      <c r="L153" s="68">
        <v>10.02</v>
      </c>
      <c r="M153" s="68"/>
      <c r="N153" s="68"/>
      <c r="O153" s="68"/>
      <c r="P153" s="68"/>
      <c r="Q153" s="29">
        <f t="shared" si="6"/>
        <v>9.6</v>
      </c>
      <c r="R153" s="75">
        <f t="shared" si="7"/>
        <v>480</v>
      </c>
      <c r="S153" s="2"/>
      <c r="T153" s="2"/>
    </row>
    <row r="154" spans="1:20" ht="15.75" customHeight="1" x14ac:dyDescent="0.2">
      <c r="A154" s="68"/>
      <c r="B154" s="67"/>
      <c r="C154" s="217" t="s">
        <v>54</v>
      </c>
      <c r="D154" s="159"/>
      <c r="E154" s="68" t="s">
        <v>27</v>
      </c>
      <c r="F154" s="16">
        <f>F151+F152+F153</f>
        <v>125</v>
      </c>
      <c r="G154" s="68"/>
      <c r="H154" s="69"/>
      <c r="I154" s="70"/>
      <c r="J154" s="71"/>
      <c r="K154" s="71"/>
      <c r="L154" s="71"/>
      <c r="M154" s="71"/>
      <c r="N154" s="71"/>
      <c r="O154" s="71"/>
      <c r="P154" s="71"/>
      <c r="Q154" s="29"/>
      <c r="R154" s="75">
        <f>R151+R152+R153</f>
        <v>1200</v>
      </c>
      <c r="S154" s="2"/>
      <c r="T154" s="2"/>
    </row>
    <row r="155" spans="1:20" ht="45" x14ac:dyDescent="0.2">
      <c r="A155" s="68">
        <v>48</v>
      </c>
      <c r="B155" s="67" t="s">
        <v>158</v>
      </c>
      <c r="C155" s="56" t="s">
        <v>74</v>
      </c>
      <c r="D155" s="68" t="s">
        <v>26</v>
      </c>
      <c r="E155" s="68" t="s">
        <v>27</v>
      </c>
      <c r="F155" s="71">
        <v>1</v>
      </c>
      <c r="G155" s="71"/>
      <c r="H155" s="69"/>
      <c r="I155" s="70"/>
      <c r="J155" s="68">
        <v>520.22</v>
      </c>
      <c r="K155" s="16">
        <v>546.23</v>
      </c>
      <c r="L155" s="68">
        <v>569.16999999999996</v>
      </c>
      <c r="M155" s="68"/>
      <c r="N155" s="68"/>
      <c r="O155" s="68"/>
      <c r="P155" s="68"/>
      <c r="Q155" s="29">
        <f t="shared" si="6"/>
        <v>545.21</v>
      </c>
      <c r="R155" s="75">
        <f t="shared" si="7"/>
        <v>545.21</v>
      </c>
      <c r="S155" s="2"/>
      <c r="T155" s="2"/>
    </row>
    <row r="156" spans="1:20" ht="15.75" customHeight="1" x14ac:dyDescent="0.2">
      <c r="A156" s="68"/>
      <c r="B156" s="67"/>
      <c r="C156" s="217" t="s">
        <v>54</v>
      </c>
      <c r="D156" s="159"/>
      <c r="E156" s="68" t="s">
        <v>27</v>
      </c>
      <c r="F156" s="16">
        <f>F155</f>
        <v>1</v>
      </c>
      <c r="G156" s="68"/>
      <c r="H156" s="69"/>
      <c r="I156" s="70"/>
      <c r="J156" s="71"/>
      <c r="K156" s="71"/>
      <c r="L156" s="71"/>
      <c r="M156" s="71"/>
      <c r="N156" s="71"/>
      <c r="O156" s="71"/>
      <c r="P156" s="71"/>
      <c r="Q156" s="29"/>
      <c r="R156" s="75">
        <f>R155</f>
        <v>545.21</v>
      </c>
      <c r="S156" s="2"/>
      <c r="T156" s="2"/>
    </row>
    <row r="157" spans="1:20" ht="15.75" customHeight="1" x14ac:dyDescent="0.2">
      <c r="A157" s="230">
        <v>49</v>
      </c>
      <c r="B157" s="164" t="s">
        <v>75</v>
      </c>
      <c r="C157" s="168" t="s">
        <v>76</v>
      </c>
      <c r="D157" s="160" t="s">
        <v>77</v>
      </c>
      <c r="E157" s="230" t="s">
        <v>47</v>
      </c>
      <c r="F157" s="196">
        <v>5</v>
      </c>
      <c r="G157" s="232"/>
      <c r="H157" s="232"/>
      <c r="I157" s="239"/>
      <c r="J157" s="235"/>
      <c r="K157" s="235"/>
      <c r="L157" s="235"/>
      <c r="M157" s="237">
        <v>12</v>
      </c>
      <c r="N157" s="214">
        <v>22.3</v>
      </c>
      <c r="O157" s="214">
        <v>20.03</v>
      </c>
      <c r="P157" s="77"/>
      <c r="Q157" s="214">
        <f xml:space="preserve"> ROUND((O157+N157+M157)/3,2)</f>
        <v>18.11</v>
      </c>
      <c r="R157" s="232">
        <f>Q157*F157</f>
        <v>90.55</v>
      </c>
      <c r="S157" s="2"/>
      <c r="T157" s="2"/>
    </row>
    <row r="158" spans="1:20" x14ac:dyDescent="0.2">
      <c r="A158" s="231"/>
      <c r="B158" s="165"/>
      <c r="C158" s="195"/>
      <c r="D158" s="184"/>
      <c r="E158" s="234"/>
      <c r="F158" s="213"/>
      <c r="G158" s="233"/>
      <c r="H158" s="233"/>
      <c r="I158" s="240"/>
      <c r="J158" s="236"/>
      <c r="K158" s="236"/>
      <c r="L158" s="236"/>
      <c r="M158" s="238"/>
      <c r="N158" s="215"/>
      <c r="O158" s="215"/>
      <c r="P158" s="78"/>
      <c r="Q158" s="215"/>
      <c r="R158" s="233"/>
      <c r="S158" s="2"/>
      <c r="T158" s="2"/>
    </row>
    <row r="159" spans="1:20" s="11" customFormat="1" ht="15.75" customHeight="1" x14ac:dyDescent="0.2">
      <c r="A159" s="79"/>
      <c r="B159" s="157" t="s">
        <v>21</v>
      </c>
      <c r="C159" s="159"/>
      <c r="D159" s="19"/>
      <c r="E159" s="80" t="s">
        <v>27</v>
      </c>
      <c r="F159" s="20">
        <f>SUM(F157:F158)</f>
        <v>5</v>
      </c>
      <c r="G159" s="81"/>
      <c r="H159" s="82"/>
      <c r="I159" s="82"/>
      <c r="J159" s="83"/>
      <c r="K159" s="83"/>
      <c r="L159" s="83"/>
      <c r="M159" s="22"/>
      <c r="N159" s="22"/>
      <c r="O159" s="22"/>
      <c r="P159" s="22"/>
      <c r="Q159" s="23"/>
      <c r="R159" s="24">
        <f>SUM(R157:R158)</f>
        <v>90.55</v>
      </c>
      <c r="S159" s="10"/>
      <c r="T159" s="10"/>
    </row>
    <row r="160" spans="1:20" ht="15.75" customHeight="1" x14ac:dyDescent="0.2">
      <c r="A160" s="230">
        <v>50</v>
      </c>
      <c r="B160" s="164" t="s">
        <v>180</v>
      </c>
      <c r="C160" s="168" t="s">
        <v>78</v>
      </c>
      <c r="D160" s="160" t="s">
        <v>77</v>
      </c>
      <c r="E160" s="230" t="s">
        <v>48</v>
      </c>
      <c r="F160" s="196">
        <v>1</v>
      </c>
      <c r="G160" s="232"/>
      <c r="H160" s="232"/>
      <c r="I160" s="239"/>
      <c r="J160" s="235"/>
      <c r="K160" s="235"/>
      <c r="L160" s="235"/>
      <c r="M160" s="237">
        <v>265</v>
      </c>
      <c r="N160" s="214">
        <v>330.01</v>
      </c>
      <c r="O160" s="214">
        <v>445.5</v>
      </c>
      <c r="P160" s="77"/>
      <c r="Q160" s="214">
        <f xml:space="preserve"> ROUND((O160+N160+M160)/3,2)</f>
        <v>346.84</v>
      </c>
      <c r="R160" s="232">
        <f>Q160*F160</f>
        <v>346.84</v>
      </c>
      <c r="S160" s="2"/>
      <c r="T160" s="2"/>
    </row>
    <row r="161" spans="1:20" x14ac:dyDescent="0.2">
      <c r="A161" s="231"/>
      <c r="B161" s="165"/>
      <c r="C161" s="195"/>
      <c r="D161" s="184"/>
      <c r="E161" s="234"/>
      <c r="F161" s="213"/>
      <c r="G161" s="233"/>
      <c r="H161" s="233"/>
      <c r="I161" s="240"/>
      <c r="J161" s="236"/>
      <c r="K161" s="236"/>
      <c r="L161" s="236"/>
      <c r="M161" s="238"/>
      <c r="N161" s="215"/>
      <c r="O161" s="215"/>
      <c r="P161" s="78"/>
      <c r="Q161" s="215"/>
      <c r="R161" s="233"/>
      <c r="S161" s="2"/>
      <c r="T161" s="2"/>
    </row>
    <row r="162" spans="1:20" s="11" customFormat="1" ht="15.75" customHeight="1" x14ac:dyDescent="0.2">
      <c r="A162" s="79"/>
      <c r="B162" s="157" t="s">
        <v>21</v>
      </c>
      <c r="C162" s="159"/>
      <c r="D162" s="19"/>
      <c r="E162" s="80" t="s">
        <v>48</v>
      </c>
      <c r="F162" s="20">
        <v>1</v>
      </c>
      <c r="G162" s="81"/>
      <c r="H162" s="82"/>
      <c r="I162" s="82"/>
      <c r="J162" s="83"/>
      <c r="K162" s="83"/>
      <c r="L162" s="83"/>
      <c r="M162" s="22"/>
      <c r="N162" s="22"/>
      <c r="O162" s="22"/>
      <c r="P162" s="22"/>
      <c r="Q162" s="23"/>
      <c r="R162" s="24">
        <f>SUM(R160:R161)</f>
        <v>346.84</v>
      </c>
      <c r="S162" s="10"/>
      <c r="T162" s="10"/>
    </row>
    <row r="163" spans="1:20" ht="15.75" customHeight="1" x14ac:dyDescent="0.2">
      <c r="A163" s="230">
        <v>51</v>
      </c>
      <c r="B163" s="164" t="s">
        <v>181</v>
      </c>
      <c r="C163" s="168" t="s">
        <v>79</v>
      </c>
      <c r="D163" s="160" t="s">
        <v>77</v>
      </c>
      <c r="E163" s="230" t="s">
        <v>47</v>
      </c>
      <c r="F163" s="196">
        <v>1</v>
      </c>
      <c r="G163" s="232"/>
      <c r="H163" s="232"/>
      <c r="I163" s="239"/>
      <c r="J163" s="235"/>
      <c r="K163" s="235"/>
      <c r="L163" s="235"/>
      <c r="M163" s="237">
        <v>1043</v>
      </c>
      <c r="N163" s="214">
        <v>1603.19</v>
      </c>
      <c r="O163" s="214">
        <v>1633.64</v>
      </c>
      <c r="P163" s="77"/>
      <c r="Q163" s="214">
        <f xml:space="preserve"> ROUND((O163+N163+M163)/3,2)</f>
        <v>1426.61</v>
      </c>
      <c r="R163" s="232">
        <f>Q163*F163</f>
        <v>1426.61</v>
      </c>
      <c r="S163" s="2"/>
      <c r="T163" s="2"/>
    </row>
    <row r="164" spans="1:20" x14ac:dyDescent="0.2">
      <c r="A164" s="231"/>
      <c r="B164" s="165"/>
      <c r="C164" s="195"/>
      <c r="D164" s="184"/>
      <c r="E164" s="234"/>
      <c r="F164" s="213"/>
      <c r="G164" s="233"/>
      <c r="H164" s="233"/>
      <c r="I164" s="240"/>
      <c r="J164" s="236"/>
      <c r="K164" s="236"/>
      <c r="L164" s="236"/>
      <c r="M164" s="238"/>
      <c r="N164" s="215"/>
      <c r="O164" s="215"/>
      <c r="P164" s="78"/>
      <c r="Q164" s="215"/>
      <c r="R164" s="233"/>
      <c r="S164" s="2"/>
      <c r="T164" s="2"/>
    </row>
    <row r="165" spans="1:20" s="11" customFormat="1" ht="15.75" customHeight="1" x14ac:dyDescent="0.2">
      <c r="A165" s="79"/>
      <c r="B165" s="157" t="s">
        <v>21</v>
      </c>
      <c r="C165" s="159"/>
      <c r="D165" s="19"/>
      <c r="E165" s="80" t="s">
        <v>47</v>
      </c>
      <c r="F165" s="20">
        <v>1</v>
      </c>
      <c r="G165" s="81"/>
      <c r="H165" s="82"/>
      <c r="I165" s="82"/>
      <c r="J165" s="83"/>
      <c r="K165" s="83"/>
      <c r="L165" s="83"/>
      <c r="M165" s="22"/>
      <c r="N165" s="22"/>
      <c r="O165" s="22"/>
      <c r="P165" s="22"/>
      <c r="Q165" s="23"/>
      <c r="R165" s="24">
        <f>SUM(R163:R164)</f>
        <v>1426.61</v>
      </c>
      <c r="S165" s="10"/>
      <c r="T165" s="10"/>
    </row>
    <row r="166" spans="1:20" ht="15.75" customHeight="1" x14ac:dyDescent="0.2">
      <c r="A166" s="230">
        <v>52</v>
      </c>
      <c r="B166" s="164" t="s">
        <v>80</v>
      </c>
      <c r="C166" s="168" t="s">
        <v>81</v>
      </c>
      <c r="D166" s="160" t="s">
        <v>77</v>
      </c>
      <c r="E166" s="230" t="s">
        <v>47</v>
      </c>
      <c r="F166" s="196">
        <v>6</v>
      </c>
      <c r="G166" s="232"/>
      <c r="H166" s="232"/>
      <c r="I166" s="239"/>
      <c r="J166" s="235"/>
      <c r="K166" s="235"/>
      <c r="L166" s="235"/>
      <c r="M166" s="237">
        <v>151</v>
      </c>
      <c r="N166" s="214">
        <v>162.18</v>
      </c>
      <c r="O166" s="214">
        <v>365.3</v>
      </c>
      <c r="P166" s="77"/>
      <c r="Q166" s="214">
        <f xml:space="preserve"> ROUND((O166+N166+M166)/3,2)</f>
        <v>226.16</v>
      </c>
      <c r="R166" s="232">
        <f>Q166*F166</f>
        <v>1356.96</v>
      </c>
      <c r="S166" s="2"/>
      <c r="T166" s="2"/>
    </row>
    <row r="167" spans="1:20" ht="21.75" customHeight="1" x14ac:dyDescent="0.2">
      <c r="A167" s="231"/>
      <c r="B167" s="165"/>
      <c r="C167" s="195"/>
      <c r="D167" s="184"/>
      <c r="E167" s="234"/>
      <c r="F167" s="213"/>
      <c r="G167" s="233"/>
      <c r="H167" s="233"/>
      <c r="I167" s="240"/>
      <c r="J167" s="236"/>
      <c r="K167" s="236"/>
      <c r="L167" s="236"/>
      <c r="M167" s="238"/>
      <c r="N167" s="215"/>
      <c r="O167" s="215"/>
      <c r="P167" s="78"/>
      <c r="Q167" s="215"/>
      <c r="R167" s="233"/>
      <c r="S167" s="2"/>
      <c r="T167" s="2"/>
    </row>
    <row r="168" spans="1:20" s="11" customFormat="1" ht="15.75" customHeight="1" x14ac:dyDescent="0.2">
      <c r="A168" s="79"/>
      <c r="B168" s="157" t="s">
        <v>21</v>
      </c>
      <c r="C168" s="159"/>
      <c r="D168" s="19"/>
      <c r="E168" s="80" t="s">
        <v>47</v>
      </c>
      <c r="F168" s="20">
        <v>6</v>
      </c>
      <c r="G168" s="81"/>
      <c r="H168" s="82"/>
      <c r="I168" s="82"/>
      <c r="J168" s="83"/>
      <c r="K168" s="83"/>
      <c r="L168" s="83"/>
      <c r="M168" s="22"/>
      <c r="N168" s="22"/>
      <c r="O168" s="22"/>
      <c r="P168" s="22"/>
      <c r="Q168" s="23"/>
      <c r="R168" s="24">
        <f>SUM(R166:R167)</f>
        <v>1356.96</v>
      </c>
      <c r="S168" s="10"/>
      <c r="T168" s="10"/>
    </row>
    <row r="169" spans="1:20" ht="15.75" customHeight="1" x14ac:dyDescent="0.2">
      <c r="A169" s="230">
        <v>53</v>
      </c>
      <c r="B169" s="164" t="s">
        <v>82</v>
      </c>
      <c r="C169" s="168" t="s">
        <v>83</v>
      </c>
      <c r="D169" s="160" t="s">
        <v>77</v>
      </c>
      <c r="E169" s="230" t="s">
        <v>48</v>
      </c>
      <c r="F169" s="196">
        <v>1</v>
      </c>
      <c r="G169" s="232"/>
      <c r="H169" s="232"/>
      <c r="I169" s="239"/>
      <c r="J169" s="84"/>
      <c r="K169" s="84"/>
      <c r="L169" s="84"/>
      <c r="M169" s="237">
        <v>216</v>
      </c>
      <c r="N169" s="214">
        <v>197.08</v>
      </c>
      <c r="O169" s="214">
        <v>240.8</v>
      </c>
      <c r="P169" s="77"/>
      <c r="Q169" s="214">
        <f xml:space="preserve"> ROUND((O169+N169+M169)/3,2)</f>
        <v>217.96</v>
      </c>
      <c r="R169" s="232">
        <f>Q169*F169</f>
        <v>217.96</v>
      </c>
      <c r="S169" s="2"/>
      <c r="T169" s="2"/>
    </row>
    <row r="170" spans="1:20" x14ac:dyDescent="0.2">
      <c r="A170" s="231"/>
      <c r="B170" s="165"/>
      <c r="C170" s="195"/>
      <c r="D170" s="184"/>
      <c r="E170" s="234"/>
      <c r="F170" s="213"/>
      <c r="G170" s="233"/>
      <c r="H170" s="233"/>
      <c r="I170" s="240"/>
      <c r="J170" s="85"/>
      <c r="K170" s="85"/>
      <c r="L170" s="85"/>
      <c r="M170" s="238"/>
      <c r="N170" s="215"/>
      <c r="O170" s="215"/>
      <c r="P170" s="78"/>
      <c r="Q170" s="215"/>
      <c r="R170" s="233"/>
      <c r="S170" s="2"/>
      <c r="T170" s="2"/>
    </row>
    <row r="171" spans="1:20" s="11" customFormat="1" ht="15.75" customHeight="1" x14ac:dyDescent="0.2">
      <c r="A171" s="79"/>
      <c r="B171" s="157" t="s">
        <v>21</v>
      </c>
      <c r="C171" s="159"/>
      <c r="D171" s="19"/>
      <c r="E171" s="80" t="s">
        <v>48</v>
      </c>
      <c r="F171" s="20">
        <v>1</v>
      </c>
      <c r="G171" s="81"/>
      <c r="H171" s="82"/>
      <c r="I171" s="82"/>
      <c r="J171" s="83"/>
      <c r="K171" s="83"/>
      <c r="L171" s="83"/>
      <c r="M171" s="22"/>
      <c r="N171" s="22"/>
      <c r="O171" s="22"/>
      <c r="P171" s="22"/>
      <c r="Q171" s="23"/>
      <c r="R171" s="24">
        <f>SUM(R169:R170)</f>
        <v>217.96</v>
      </c>
      <c r="S171" s="10"/>
      <c r="T171" s="10"/>
    </row>
    <row r="172" spans="1:20" ht="15.75" customHeight="1" x14ac:dyDescent="0.2">
      <c r="A172" s="230">
        <v>54</v>
      </c>
      <c r="B172" s="164" t="s">
        <v>84</v>
      </c>
      <c r="C172" s="168" t="s">
        <v>85</v>
      </c>
      <c r="D172" s="160" t="s">
        <v>77</v>
      </c>
      <c r="E172" s="230" t="s">
        <v>47</v>
      </c>
      <c r="F172" s="196">
        <v>1</v>
      </c>
      <c r="G172" s="232"/>
      <c r="H172" s="232"/>
      <c r="I172" s="239"/>
      <c r="J172" s="235"/>
      <c r="K172" s="235"/>
      <c r="L172" s="235"/>
      <c r="M172" s="237">
        <v>19</v>
      </c>
      <c r="N172" s="214">
        <v>22.94</v>
      </c>
      <c r="O172" s="214">
        <v>34.93</v>
      </c>
      <c r="P172" s="77"/>
      <c r="Q172" s="214">
        <f xml:space="preserve"> ROUND((O172+N172+M172)/3,2)</f>
        <v>25.62</v>
      </c>
      <c r="R172" s="232">
        <f>Q172*F172</f>
        <v>25.62</v>
      </c>
      <c r="S172" s="2"/>
      <c r="T172" s="2"/>
    </row>
    <row r="173" spans="1:20" x14ac:dyDescent="0.2">
      <c r="A173" s="231"/>
      <c r="B173" s="165"/>
      <c r="C173" s="195"/>
      <c r="D173" s="184"/>
      <c r="E173" s="234"/>
      <c r="F173" s="213"/>
      <c r="G173" s="233"/>
      <c r="H173" s="233"/>
      <c r="I173" s="240"/>
      <c r="J173" s="236"/>
      <c r="K173" s="236"/>
      <c r="L173" s="236"/>
      <c r="M173" s="238"/>
      <c r="N173" s="215"/>
      <c r="O173" s="215"/>
      <c r="P173" s="78"/>
      <c r="Q173" s="215"/>
      <c r="R173" s="233"/>
      <c r="S173" s="2"/>
      <c r="T173" s="2"/>
    </row>
    <row r="174" spans="1:20" s="11" customFormat="1" ht="15.75" customHeight="1" x14ac:dyDescent="0.2">
      <c r="A174" s="79"/>
      <c r="B174" s="157" t="s">
        <v>21</v>
      </c>
      <c r="C174" s="159"/>
      <c r="D174" s="19"/>
      <c r="E174" s="80" t="s">
        <v>47</v>
      </c>
      <c r="F174" s="20">
        <v>1</v>
      </c>
      <c r="G174" s="81"/>
      <c r="H174" s="82"/>
      <c r="I174" s="82"/>
      <c r="J174" s="83"/>
      <c r="K174" s="83"/>
      <c r="L174" s="83"/>
      <c r="M174" s="22"/>
      <c r="N174" s="22"/>
      <c r="O174" s="22"/>
      <c r="P174" s="22"/>
      <c r="Q174" s="23"/>
      <c r="R174" s="24">
        <f>SUM(R172:R173)</f>
        <v>25.62</v>
      </c>
      <c r="S174" s="10"/>
      <c r="T174" s="10"/>
    </row>
    <row r="175" spans="1:20" ht="15.75" customHeight="1" x14ac:dyDescent="0.2">
      <c r="A175" s="230">
        <v>55</v>
      </c>
      <c r="B175" s="164" t="s">
        <v>86</v>
      </c>
      <c r="C175" s="168" t="s">
        <v>87</v>
      </c>
      <c r="D175" s="160" t="s">
        <v>77</v>
      </c>
      <c r="E175" s="230" t="s">
        <v>48</v>
      </c>
      <c r="F175" s="196">
        <v>1</v>
      </c>
      <c r="G175" s="232"/>
      <c r="H175" s="232"/>
      <c r="I175" s="239"/>
      <c r="J175" s="235"/>
      <c r="K175" s="235"/>
      <c r="L175" s="235"/>
      <c r="M175" s="237">
        <v>61</v>
      </c>
      <c r="N175" s="214">
        <v>104.79</v>
      </c>
      <c r="O175" s="214">
        <v>79.239999999999995</v>
      </c>
      <c r="P175" s="77"/>
      <c r="Q175" s="214">
        <f xml:space="preserve"> ROUND((O175+N175+M175)/3,2)</f>
        <v>81.680000000000007</v>
      </c>
      <c r="R175" s="232">
        <f>Q175*F175</f>
        <v>81.680000000000007</v>
      </c>
      <c r="S175" s="2"/>
      <c r="T175" s="2"/>
    </row>
    <row r="176" spans="1:20" ht="24" customHeight="1" x14ac:dyDescent="0.2">
      <c r="A176" s="231"/>
      <c r="B176" s="165"/>
      <c r="C176" s="195"/>
      <c r="D176" s="184"/>
      <c r="E176" s="234"/>
      <c r="F176" s="213"/>
      <c r="G176" s="233"/>
      <c r="H176" s="233"/>
      <c r="I176" s="240"/>
      <c r="J176" s="236"/>
      <c r="K176" s="236"/>
      <c r="L176" s="236"/>
      <c r="M176" s="238"/>
      <c r="N176" s="215"/>
      <c r="O176" s="215"/>
      <c r="P176" s="78"/>
      <c r="Q176" s="215"/>
      <c r="R176" s="233"/>
      <c r="S176" s="2"/>
      <c r="T176" s="2"/>
    </row>
    <row r="177" spans="1:20" s="11" customFormat="1" ht="15.75" customHeight="1" x14ac:dyDescent="0.2">
      <c r="A177" s="79"/>
      <c r="B177" s="157" t="s">
        <v>21</v>
      </c>
      <c r="C177" s="159"/>
      <c r="D177" s="19"/>
      <c r="E177" s="80" t="s">
        <v>48</v>
      </c>
      <c r="F177" s="20">
        <v>1</v>
      </c>
      <c r="G177" s="81"/>
      <c r="H177" s="82"/>
      <c r="I177" s="82"/>
      <c r="J177" s="83"/>
      <c r="K177" s="83"/>
      <c r="L177" s="83"/>
      <c r="M177" s="22"/>
      <c r="N177" s="22"/>
      <c r="O177" s="22"/>
      <c r="P177" s="22"/>
      <c r="Q177" s="23"/>
      <c r="R177" s="24">
        <f>SUM(R175:R176)</f>
        <v>81.680000000000007</v>
      </c>
      <c r="S177" s="10"/>
      <c r="T177" s="10"/>
    </row>
    <row r="178" spans="1:20" ht="15.75" customHeight="1" x14ac:dyDescent="0.2">
      <c r="A178" s="230">
        <v>56</v>
      </c>
      <c r="B178" s="164" t="s">
        <v>88</v>
      </c>
      <c r="C178" s="168" t="s">
        <v>89</v>
      </c>
      <c r="D178" s="160" t="s">
        <v>77</v>
      </c>
      <c r="E178" s="230" t="s">
        <v>27</v>
      </c>
      <c r="F178" s="196">
        <v>1</v>
      </c>
      <c r="G178" s="232"/>
      <c r="H178" s="232"/>
      <c r="I178" s="239"/>
      <c r="J178" s="235"/>
      <c r="K178" s="235"/>
      <c r="L178" s="235"/>
      <c r="M178" s="237">
        <v>39</v>
      </c>
      <c r="N178" s="214">
        <v>75.790000000000006</v>
      </c>
      <c r="O178" s="214">
        <v>53.92</v>
      </c>
      <c r="P178" s="77"/>
      <c r="Q178" s="214">
        <f xml:space="preserve"> ROUND((O178+N178+M178)/3,2)</f>
        <v>56.24</v>
      </c>
      <c r="R178" s="232">
        <f>Q178*F178</f>
        <v>56.24</v>
      </c>
      <c r="S178" s="2"/>
      <c r="T178" s="2"/>
    </row>
    <row r="179" spans="1:20" ht="14.25" customHeight="1" x14ac:dyDescent="0.2">
      <c r="A179" s="231"/>
      <c r="B179" s="165"/>
      <c r="C179" s="195"/>
      <c r="D179" s="184"/>
      <c r="E179" s="234"/>
      <c r="F179" s="213"/>
      <c r="G179" s="233"/>
      <c r="H179" s="233"/>
      <c r="I179" s="240"/>
      <c r="J179" s="236"/>
      <c r="K179" s="236"/>
      <c r="L179" s="236"/>
      <c r="M179" s="238"/>
      <c r="N179" s="215"/>
      <c r="O179" s="215"/>
      <c r="P179" s="78"/>
      <c r="Q179" s="215"/>
      <c r="R179" s="233"/>
      <c r="S179" s="2"/>
      <c r="T179" s="2"/>
    </row>
    <row r="180" spans="1:20" s="11" customFormat="1" ht="15.75" customHeight="1" x14ac:dyDescent="0.2">
      <c r="A180" s="79"/>
      <c r="B180" s="157" t="s">
        <v>21</v>
      </c>
      <c r="C180" s="159"/>
      <c r="D180" s="19"/>
      <c r="E180" s="80" t="s">
        <v>27</v>
      </c>
      <c r="F180" s="20">
        <v>1</v>
      </c>
      <c r="G180" s="81"/>
      <c r="H180" s="82"/>
      <c r="I180" s="82"/>
      <c r="J180" s="83"/>
      <c r="K180" s="83"/>
      <c r="L180" s="83"/>
      <c r="M180" s="22"/>
      <c r="N180" s="22"/>
      <c r="O180" s="22"/>
      <c r="P180" s="22"/>
      <c r="Q180" s="23"/>
      <c r="R180" s="24">
        <f>SUM(R178:R179)</f>
        <v>56.24</v>
      </c>
      <c r="S180" s="10"/>
      <c r="T180" s="10"/>
    </row>
    <row r="181" spans="1:20" ht="15" customHeight="1" x14ac:dyDescent="0.2">
      <c r="A181" s="230">
        <v>57</v>
      </c>
      <c r="B181" s="164" t="s">
        <v>90</v>
      </c>
      <c r="C181" s="168" t="s">
        <v>91</v>
      </c>
      <c r="D181" s="160" t="s">
        <v>77</v>
      </c>
      <c r="E181" s="230" t="s">
        <v>27</v>
      </c>
      <c r="F181" s="196">
        <v>1</v>
      </c>
      <c r="G181" s="232"/>
      <c r="H181" s="232"/>
      <c r="I181" s="239"/>
      <c r="J181" s="235"/>
      <c r="K181" s="235"/>
      <c r="L181" s="235"/>
      <c r="M181" s="237">
        <v>610</v>
      </c>
      <c r="N181" s="214">
        <v>633.95000000000005</v>
      </c>
      <c r="O181" s="214"/>
      <c r="P181" s="214">
        <v>553.87</v>
      </c>
      <c r="Q181" s="214">
        <f xml:space="preserve"> ROUND((M181+N181+P181)/3,2)</f>
        <v>599.27</v>
      </c>
      <c r="R181" s="232">
        <f>Q181*F181</f>
        <v>599.27</v>
      </c>
      <c r="S181" s="2"/>
      <c r="T181" s="2"/>
    </row>
    <row r="182" spans="1:20" ht="40.5" customHeight="1" x14ac:dyDescent="0.2">
      <c r="A182" s="231"/>
      <c r="B182" s="165"/>
      <c r="C182" s="195"/>
      <c r="D182" s="184"/>
      <c r="E182" s="234"/>
      <c r="F182" s="213"/>
      <c r="G182" s="233"/>
      <c r="H182" s="233"/>
      <c r="I182" s="240"/>
      <c r="J182" s="236"/>
      <c r="K182" s="236"/>
      <c r="L182" s="236"/>
      <c r="M182" s="238"/>
      <c r="N182" s="215"/>
      <c r="O182" s="215"/>
      <c r="P182" s="215"/>
      <c r="Q182" s="215"/>
      <c r="R182" s="233"/>
      <c r="S182" s="2"/>
      <c r="T182" s="2"/>
    </row>
    <row r="183" spans="1:20" s="11" customFormat="1" ht="15.75" customHeight="1" x14ac:dyDescent="0.2">
      <c r="A183" s="79"/>
      <c r="B183" s="157" t="s">
        <v>21</v>
      </c>
      <c r="C183" s="159"/>
      <c r="D183" s="19"/>
      <c r="E183" s="80" t="s">
        <v>27</v>
      </c>
      <c r="F183" s="20">
        <v>1</v>
      </c>
      <c r="G183" s="81"/>
      <c r="H183" s="82"/>
      <c r="I183" s="82"/>
      <c r="J183" s="83"/>
      <c r="K183" s="83"/>
      <c r="L183" s="83"/>
      <c r="M183" s="22"/>
      <c r="N183" s="22"/>
      <c r="O183" s="22"/>
      <c r="P183" s="22"/>
      <c r="Q183" s="23"/>
      <c r="R183" s="24">
        <f>SUM(R181:R182)</f>
        <v>599.27</v>
      </c>
      <c r="S183" s="10"/>
      <c r="T183" s="10"/>
    </row>
    <row r="184" spans="1:20" ht="15.75" customHeight="1" x14ac:dyDescent="0.2">
      <c r="A184" s="230">
        <v>58</v>
      </c>
      <c r="B184" s="164" t="s">
        <v>92</v>
      </c>
      <c r="C184" s="168" t="s">
        <v>93</v>
      </c>
      <c r="D184" s="160" t="s">
        <v>77</v>
      </c>
      <c r="E184" s="230" t="s">
        <v>47</v>
      </c>
      <c r="F184" s="196">
        <v>7</v>
      </c>
      <c r="G184" s="232"/>
      <c r="H184" s="232"/>
      <c r="I184" s="239"/>
      <c r="J184" s="235"/>
      <c r="K184" s="235"/>
      <c r="L184" s="235"/>
      <c r="M184" s="237">
        <v>15</v>
      </c>
      <c r="N184" s="214">
        <v>25.86</v>
      </c>
      <c r="O184" s="214">
        <v>20</v>
      </c>
      <c r="P184" s="77"/>
      <c r="Q184" s="214">
        <f xml:space="preserve"> ROUND((O184+N184+M184)/3,2)</f>
        <v>20.29</v>
      </c>
      <c r="R184" s="232">
        <f>Q184*F184</f>
        <v>142.03</v>
      </c>
      <c r="S184" s="2"/>
      <c r="T184" s="2"/>
    </row>
    <row r="185" spans="1:20" ht="26.25" customHeight="1" x14ac:dyDescent="0.2">
      <c r="A185" s="231"/>
      <c r="B185" s="165"/>
      <c r="C185" s="195"/>
      <c r="D185" s="184"/>
      <c r="E185" s="234"/>
      <c r="F185" s="213"/>
      <c r="G185" s="233"/>
      <c r="H185" s="233"/>
      <c r="I185" s="240"/>
      <c r="J185" s="236"/>
      <c r="K185" s="236"/>
      <c r="L185" s="236"/>
      <c r="M185" s="238"/>
      <c r="N185" s="215"/>
      <c r="O185" s="215"/>
      <c r="P185" s="78"/>
      <c r="Q185" s="215"/>
      <c r="R185" s="233"/>
      <c r="S185" s="2"/>
      <c r="T185" s="2"/>
    </row>
    <row r="186" spans="1:20" s="11" customFormat="1" ht="15.75" customHeight="1" x14ac:dyDescent="0.2">
      <c r="A186" s="79"/>
      <c r="B186" s="157" t="s">
        <v>21</v>
      </c>
      <c r="C186" s="159"/>
      <c r="D186" s="19"/>
      <c r="E186" s="80" t="s">
        <v>47</v>
      </c>
      <c r="F186" s="20">
        <v>7</v>
      </c>
      <c r="G186" s="81"/>
      <c r="H186" s="82"/>
      <c r="I186" s="82"/>
      <c r="J186" s="83"/>
      <c r="K186" s="83"/>
      <c r="L186" s="83"/>
      <c r="M186" s="22"/>
      <c r="N186" s="22"/>
      <c r="O186" s="22"/>
      <c r="P186" s="22"/>
      <c r="Q186" s="23"/>
      <c r="R186" s="24">
        <f>SUM(R184:R185)</f>
        <v>142.03</v>
      </c>
      <c r="S186" s="10"/>
      <c r="T186" s="10"/>
    </row>
    <row r="187" spans="1:20" ht="15.75" customHeight="1" x14ac:dyDescent="0.2">
      <c r="A187" s="230">
        <v>59</v>
      </c>
      <c r="B187" s="164" t="s">
        <v>94</v>
      </c>
      <c r="C187" s="168" t="s">
        <v>95</v>
      </c>
      <c r="D187" s="160" t="s">
        <v>77</v>
      </c>
      <c r="E187" s="230" t="s">
        <v>47</v>
      </c>
      <c r="F187" s="196">
        <v>11</v>
      </c>
      <c r="G187" s="232"/>
      <c r="H187" s="232"/>
      <c r="I187" s="239"/>
      <c r="J187" s="235"/>
      <c r="K187" s="235"/>
      <c r="L187" s="235"/>
      <c r="M187" s="237">
        <v>10</v>
      </c>
      <c r="N187" s="214">
        <v>50.92</v>
      </c>
      <c r="O187" s="214">
        <v>30.9</v>
      </c>
      <c r="P187" s="77"/>
      <c r="Q187" s="214">
        <f xml:space="preserve"> ROUND((O187+N187+M187)/3,2)</f>
        <v>30.61</v>
      </c>
      <c r="R187" s="232">
        <f>Q187*F187</f>
        <v>336.71</v>
      </c>
      <c r="S187" s="2"/>
      <c r="T187" s="2"/>
    </row>
    <row r="188" spans="1:20" ht="32.25" customHeight="1" x14ac:dyDescent="0.2">
      <c r="A188" s="231"/>
      <c r="B188" s="165"/>
      <c r="C188" s="195"/>
      <c r="D188" s="184"/>
      <c r="E188" s="234"/>
      <c r="F188" s="213"/>
      <c r="G188" s="233"/>
      <c r="H188" s="233"/>
      <c r="I188" s="240"/>
      <c r="J188" s="236"/>
      <c r="K188" s="236"/>
      <c r="L188" s="236"/>
      <c r="M188" s="238"/>
      <c r="N188" s="215"/>
      <c r="O188" s="215"/>
      <c r="P188" s="78"/>
      <c r="Q188" s="215"/>
      <c r="R188" s="233"/>
      <c r="S188" s="2"/>
      <c r="T188" s="2"/>
    </row>
    <row r="189" spans="1:20" s="11" customFormat="1" ht="15.75" customHeight="1" x14ac:dyDescent="0.2">
      <c r="A189" s="79"/>
      <c r="B189" s="157" t="s">
        <v>21</v>
      </c>
      <c r="C189" s="159"/>
      <c r="D189" s="19"/>
      <c r="E189" s="80" t="s">
        <v>47</v>
      </c>
      <c r="F189" s="20">
        <v>11</v>
      </c>
      <c r="G189" s="81"/>
      <c r="H189" s="82"/>
      <c r="I189" s="82"/>
      <c r="J189" s="83"/>
      <c r="K189" s="83"/>
      <c r="L189" s="83"/>
      <c r="M189" s="22"/>
      <c r="N189" s="22"/>
      <c r="O189" s="22"/>
      <c r="P189" s="22"/>
      <c r="Q189" s="23"/>
      <c r="R189" s="24">
        <f>SUM(R187:R188)</f>
        <v>336.71</v>
      </c>
      <c r="S189" s="10"/>
      <c r="T189" s="10"/>
    </row>
    <row r="190" spans="1:20" ht="15.75" customHeight="1" x14ac:dyDescent="0.2">
      <c r="A190" s="230">
        <v>60</v>
      </c>
      <c r="B190" s="164" t="s">
        <v>96</v>
      </c>
      <c r="C190" s="168" t="s">
        <v>97</v>
      </c>
      <c r="D190" s="160" t="s">
        <v>77</v>
      </c>
      <c r="E190" s="230" t="s">
        <v>47</v>
      </c>
      <c r="F190" s="196">
        <v>2</v>
      </c>
      <c r="G190" s="232"/>
      <c r="H190" s="232"/>
      <c r="I190" s="239"/>
      <c r="J190" s="235"/>
      <c r="K190" s="235"/>
      <c r="L190" s="235"/>
      <c r="M190" s="237">
        <v>115</v>
      </c>
      <c r="N190" s="214">
        <v>162.96</v>
      </c>
      <c r="O190" s="214">
        <v>148.69999999999999</v>
      </c>
      <c r="P190" s="77"/>
      <c r="Q190" s="214">
        <f xml:space="preserve"> ROUND((O190+N190+M190)/3,2)</f>
        <v>142.22</v>
      </c>
      <c r="R190" s="232">
        <f>Q190*F190</f>
        <v>284.44</v>
      </c>
      <c r="S190" s="2"/>
      <c r="T190" s="2"/>
    </row>
    <row r="191" spans="1:20" x14ac:dyDescent="0.2">
      <c r="A191" s="231"/>
      <c r="B191" s="165"/>
      <c r="C191" s="195"/>
      <c r="D191" s="184"/>
      <c r="E191" s="234"/>
      <c r="F191" s="213"/>
      <c r="G191" s="233"/>
      <c r="H191" s="233"/>
      <c r="I191" s="240"/>
      <c r="J191" s="236"/>
      <c r="K191" s="236"/>
      <c r="L191" s="236"/>
      <c r="M191" s="238"/>
      <c r="N191" s="215"/>
      <c r="O191" s="215"/>
      <c r="P191" s="78"/>
      <c r="Q191" s="215"/>
      <c r="R191" s="233"/>
      <c r="S191" s="2"/>
      <c r="T191" s="2"/>
    </row>
    <row r="192" spans="1:20" s="11" customFormat="1" ht="15.75" customHeight="1" x14ac:dyDescent="0.2">
      <c r="A192" s="79"/>
      <c r="B192" s="157" t="s">
        <v>21</v>
      </c>
      <c r="C192" s="159"/>
      <c r="D192" s="19"/>
      <c r="E192" s="80" t="s">
        <v>47</v>
      </c>
      <c r="F192" s="20">
        <v>2</v>
      </c>
      <c r="G192" s="81"/>
      <c r="H192" s="82"/>
      <c r="I192" s="82"/>
      <c r="J192" s="83"/>
      <c r="K192" s="83"/>
      <c r="L192" s="83"/>
      <c r="M192" s="22"/>
      <c r="N192" s="22"/>
      <c r="O192" s="22"/>
      <c r="P192" s="22"/>
      <c r="Q192" s="23"/>
      <c r="R192" s="24">
        <f>SUM(R190:R191)</f>
        <v>284.44</v>
      </c>
      <c r="S192" s="10"/>
      <c r="T192" s="10"/>
    </row>
    <row r="193" spans="1:20" ht="15.75" customHeight="1" x14ac:dyDescent="0.2">
      <c r="A193" s="230">
        <v>61</v>
      </c>
      <c r="B193" s="164" t="s">
        <v>98</v>
      </c>
      <c r="C193" s="168" t="s">
        <v>99</v>
      </c>
      <c r="D193" s="160" t="s">
        <v>77</v>
      </c>
      <c r="E193" s="230" t="s">
        <v>47</v>
      </c>
      <c r="F193" s="196">
        <v>1</v>
      </c>
      <c r="G193" s="232"/>
      <c r="H193" s="232"/>
      <c r="I193" s="239"/>
      <c r="J193" s="235"/>
      <c r="K193" s="235"/>
      <c r="L193" s="235"/>
      <c r="M193" s="237">
        <v>49</v>
      </c>
      <c r="N193" s="214">
        <v>50.37</v>
      </c>
      <c r="O193" s="214">
        <v>50.5</v>
      </c>
      <c r="P193" s="77"/>
      <c r="Q193" s="214">
        <f xml:space="preserve"> ROUND((O193+N193+M193)/3,2)</f>
        <v>49.96</v>
      </c>
      <c r="R193" s="232">
        <f>Q193*F193</f>
        <v>49.96</v>
      </c>
      <c r="S193" s="2"/>
      <c r="T193" s="2"/>
    </row>
    <row r="194" spans="1:20" x14ac:dyDescent="0.2">
      <c r="A194" s="231"/>
      <c r="B194" s="165"/>
      <c r="C194" s="195"/>
      <c r="D194" s="184"/>
      <c r="E194" s="234"/>
      <c r="F194" s="213"/>
      <c r="G194" s="233"/>
      <c r="H194" s="233"/>
      <c r="I194" s="240"/>
      <c r="J194" s="236"/>
      <c r="K194" s="236"/>
      <c r="L194" s="236"/>
      <c r="M194" s="238"/>
      <c r="N194" s="215"/>
      <c r="O194" s="215"/>
      <c r="P194" s="78"/>
      <c r="Q194" s="215"/>
      <c r="R194" s="233"/>
      <c r="S194" s="2"/>
      <c r="T194" s="2"/>
    </row>
    <row r="195" spans="1:20" s="11" customFormat="1" ht="15.75" customHeight="1" x14ac:dyDescent="0.2">
      <c r="A195" s="79"/>
      <c r="B195" s="157" t="s">
        <v>21</v>
      </c>
      <c r="C195" s="159"/>
      <c r="D195" s="19"/>
      <c r="E195" s="80" t="s">
        <v>47</v>
      </c>
      <c r="F195" s="20">
        <v>1</v>
      </c>
      <c r="G195" s="81"/>
      <c r="H195" s="82"/>
      <c r="I195" s="82"/>
      <c r="J195" s="83"/>
      <c r="K195" s="83"/>
      <c r="L195" s="83"/>
      <c r="M195" s="22"/>
      <c r="N195" s="22"/>
      <c r="O195" s="22"/>
      <c r="P195" s="22"/>
      <c r="Q195" s="23"/>
      <c r="R195" s="24">
        <f>SUM(R193:R194)</f>
        <v>49.96</v>
      </c>
      <c r="S195" s="10"/>
      <c r="T195" s="10"/>
    </row>
    <row r="196" spans="1:20" ht="15.75" customHeight="1" x14ac:dyDescent="0.2">
      <c r="A196" s="230">
        <v>62</v>
      </c>
      <c r="B196" s="164" t="s">
        <v>98</v>
      </c>
      <c r="C196" s="168" t="s">
        <v>100</v>
      </c>
      <c r="D196" s="160" t="s">
        <v>77</v>
      </c>
      <c r="E196" s="230" t="s">
        <v>47</v>
      </c>
      <c r="F196" s="196">
        <v>1</v>
      </c>
      <c r="G196" s="232"/>
      <c r="H196" s="232"/>
      <c r="I196" s="239"/>
      <c r="J196" s="235"/>
      <c r="K196" s="235"/>
      <c r="L196" s="235"/>
      <c r="M196" s="237">
        <v>93</v>
      </c>
      <c r="N196" s="214">
        <v>86.25</v>
      </c>
      <c r="O196" s="214">
        <v>111.38</v>
      </c>
      <c r="P196" s="77"/>
      <c r="Q196" s="214">
        <f xml:space="preserve"> ROUND((O196+N196+M196)/3,2)</f>
        <v>96.88</v>
      </c>
      <c r="R196" s="232">
        <f>Q196*F196</f>
        <v>96.88</v>
      </c>
      <c r="S196" s="2"/>
      <c r="T196" s="2"/>
    </row>
    <row r="197" spans="1:20" x14ac:dyDescent="0.2">
      <c r="A197" s="231"/>
      <c r="B197" s="165"/>
      <c r="C197" s="195"/>
      <c r="D197" s="184"/>
      <c r="E197" s="234"/>
      <c r="F197" s="213"/>
      <c r="G197" s="233"/>
      <c r="H197" s="233"/>
      <c r="I197" s="240"/>
      <c r="J197" s="236"/>
      <c r="K197" s="236"/>
      <c r="L197" s="236"/>
      <c r="M197" s="238"/>
      <c r="N197" s="215"/>
      <c r="O197" s="215"/>
      <c r="P197" s="78"/>
      <c r="Q197" s="215"/>
      <c r="R197" s="233"/>
      <c r="S197" s="2"/>
      <c r="T197" s="2"/>
    </row>
    <row r="198" spans="1:20" s="11" customFormat="1" ht="15.75" customHeight="1" x14ac:dyDescent="0.2">
      <c r="A198" s="79"/>
      <c r="B198" s="157" t="s">
        <v>21</v>
      </c>
      <c r="C198" s="159"/>
      <c r="D198" s="19"/>
      <c r="E198" s="80" t="s">
        <v>47</v>
      </c>
      <c r="F198" s="20">
        <v>1</v>
      </c>
      <c r="G198" s="81"/>
      <c r="H198" s="82"/>
      <c r="I198" s="82"/>
      <c r="J198" s="83"/>
      <c r="K198" s="83"/>
      <c r="L198" s="83"/>
      <c r="M198" s="22"/>
      <c r="N198" s="22"/>
      <c r="O198" s="22"/>
      <c r="P198" s="22"/>
      <c r="Q198" s="23"/>
      <c r="R198" s="24">
        <f>SUM(R196:R197)</f>
        <v>96.88</v>
      </c>
      <c r="S198" s="10"/>
      <c r="T198" s="10"/>
    </row>
    <row r="199" spans="1:20" ht="15.75" customHeight="1" x14ac:dyDescent="0.2">
      <c r="A199" s="230">
        <v>63</v>
      </c>
      <c r="B199" s="164" t="s">
        <v>101</v>
      </c>
      <c r="C199" s="168" t="s">
        <v>102</v>
      </c>
      <c r="D199" s="160" t="s">
        <v>77</v>
      </c>
      <c r="E199" s="230" t="s">
        <v>47</v>
      </c>
      <c r="F199" s="196">
        <v>1</v>
      </c>
      <c r="G199" s="232"/>
      <c r="H199" s="232"/>
      <c r="I199" s="239"/>
      <c r="J199" s="235"/>
      <c r="K199" s="235"/>
      <c r="L199" s="235"/>
      <c r="M199" s="237">
        <v>44</v>
      </c>
      <c r="N199" s="214">
        <v>88.28</v>
      </c>
      <c r="O199" s="214">
        <v>58.72</v>
      </c>
      <c r="P199" s="77"/>
      <c r="Q199" s="214">
        <f xml:space="preserve"> ROUND((O199+N199+M199)/3,2)</f>
        <v>63.67</v>
      </c>
      <c r="R199" s="232">
        <f>Q199*F199</f>
        <v>63.67</v>
      </c>
      <c r="S199" s="2"/>
      <c r="T199" s="2"/>
    </row>
    <row r="200" spans="1:20" ht="21" customHeight="1" x14ac:dyDescent="0.2">
      <c r="A200" s="231"/>
      <c r="B200" s="165"/>
      <c r="C200" s="195"/>
      <c r="D200" s="184"/>
      <c r="E200" s="234"/>
      <c r="F200" s="213"/>
      <c r="G200" s="233"/>
      <c r="H200" s="233"/>
      <c r="I200" s="240"/>
      <c r="J200" s="236"/>
      <c r="K200" s="236"/>
      <c r="L200" s="236"/>
      <c r="M200" s="238"/>
      <c r="N200" s="215"/>
      <c r="O200" s="215"/>
      <c r="P200" s="78"/>
      <c r="Q200" s="215"/>
      <c r="R200" s="233"/>
      <c r="S200" s="2"/>
      <c r="T200" s="2"/>
    </row>
    <row r="201" spans="1:20" s="11" customFormat="1" ht="15.75" customHeight="1" x14ac:dyDescent="0.2">
      <c r="A201" s="79"/>
      <c r="B201" s="157" t="s">
        <v>21</v>
      </c>
      <c r="C201" s="159"/>
      <c r="D201" s="19"/>
      <c r="E201" s="80" t="s">
        <v>47</v>
      </c>
      <c r="F201" s="20">
        <v>1</v>
      </c>
      <c r="G201" s="81"/>
      <c r="H201" s="82"/>
      <c r="I201" s="82"/>
      <c r="J201" s="83"/>
      <c r="K201" s="83"/>
      <c r="L201" s="83"/>
      <c r="M201" s="22"/>
      <c r="N201" s="22"/>
      <c r="O201" s="22"/>
      <c r="P201" s="22"/>
      <c r="Q201" s="23"/>
      <c r="R201" s="24">
        <f>SUM(R199:R200)</f>
        <v>63.67</v>
      </c>
      <c r="S201" s="10"/>
      <c r="T201" s="10"/>
    </row>
    <row r="202" spans="1:20" ht="15.75" customHeight="1" x14ac:dyDescent="0.2">
      <c r="A202" s="230">
        <v>64</v>
      </c>
      <c r="B202" s="164" t="s">
        <v>103</v>
      </c>
      <c r="C202" s="168" t="s">
        <v>104</v>
      </c>
      <c r="D202" s="160" t="s">
        <v>77</v>
      </c>
      <c r="E202" s="230" t="s">
        <v>47</v>
      </c>
      <c r="F202" s="196">
        <v>1</v>
      </c>
      <c r="G202" s="232"/>
      <c r="H202" s="232"/>
      <c r="I202" s="239"/>
      <c r="J202" s="235"/>
      <c r="K202" s="235"/>
      <c r="L202" s="235"/>
      <c r="M202" s="237">
        <v>137</v>
      </c>
      <c r="N202" s="214">
        <v>211.58</v>
      </c>
      <c r="O202" s="214">
        <v>169.89</v>
      </c>
      <c r="P202" s="77"/>
      <c r="Q202" s="214">
        <f xml:space="preserve"> ROUND((O202+N202+M202)/3,2)</f>
        <v>172.82</v>
      </c>
      <c r="R202" s="232">
        <f>Q202*F202</f>
        <v>172.82</v>
      </c>
      <c r="S202" s="2"/>
      <c r="T202" s="2"/>
    </row>
    <row r="203" spans="1:20" ht="36.75" customHeight="1" x14ac:dyDescent="0.2">
      <c r="A203" s="234"/>
      <c r="B203" s="165"/>
      <c r="C203" s="169"/>
      <c r="D203" s="161"/>
      <c r="E203" s="234"/>
      <c r="F203" s="213"/>
      <c r="G203" s="233"/>
      <c r="H203" s="233"/>
      <c r="I203" s="240"/>
      <c r="J203" s="236"/>
      <c r="K203" s="236"/>
      <c r="L203" s="236"/>
      <c r="M203" s="238"/>
      <c r="N203" s="215"/>
      <c r="O203" s="215"/>
      <c r="P203" s="78"/>
      <c r="Q203" s="215"/>
      <c r="R203" s="233"/>
      <c r="S203" s="2"/>
      <c r="T203" s="2"/>
    </row>
    <row r="204" spans="1:20" s="11" customFormat="1" ht="15.75" customHeight="1" x14ac:dyDescent="0.2">
      <c r="A204" s="86"/>
      <c r="B204" s="157" t="s">
        <v>21</v>
      </c>
      <c r="C204" s="241"/>
      <c r="D204" s="158"/>
      <c r="E204" s="80" t="s">
        <v>47</v>
      </c>
      <c r="F204" s="20">
        <v>1</v>
      </c>
      <c r="G204" s="87"/>
      <c r="H204" s="88"/>
      <c r="I204" s="88"/>
      <c r="J204" s="83"/>
      <c r="K204" s="83"/>
      <c r="L204" s="83"/>
      <c r="M204" s="89"/>
      <c r="N204" s="89"/>
      <c r="O204" s="89"/>
      <c r="P204" s="89"/>
      <c r="Q204" s="90"/>
      <c r="R204" s="91">
        <v>172.82</v>
      </c>
      <c r="S204" s="10"/>
      <c r="T204" s="10"/>
    </row>
    <row r="205" spans="1:20" ht="15.75" customHeight="1" x14ac:dyDescent="0.2">
      <c r="A205" s="230">
        <v>65</v>
      </c>
      <c r="B205" s="164" t="s">
        <v>105</v>
      </c>
      <c r="C205" s="168" t="s">
        <v>106</v>
      </c>
      <c r="D205" s="160" t="s">
        <v>77</v>
      </c>
      <c r="E205" s="230" t="s">
        <v>48</v>
      </c>
      <c r="F205" s="196">
        <v>1</v>
      </c>
      <c r="G205" s="232"/>
      <c r="H205" s="232"/>
      <c r="I205" s="239"/>
      <c r="J205" s="235"/>
      <c r="K205" s="235"/>
      <c r="L205" s="235"/>
      <c r="M205" s="237">
        <v>11</v>
      </c>
      <c r="N205" s="214">
        <v>41.94</v>
      </c>
      <c r="O205" s="214">
        <v>24.88</v>
      </c>
      <c r="P205" s="77"/>
      <c r="Q205" s="214">
        <f xml:space="preserve"> ROUND((O205+N205+M205)/3,2)</f>
        <v>25.94</v>
      </c>
      <c r="R205" s="232">
        <f>Q205*F205</f>
        <v>25.94</v>
      </c>
      <c r="S205" s="2"/>
      <c r="T205" s="2"/>
    </row>
    <row r="206" spans="1:20" x14ac:dyDescent="0.2">
      <c r="A206" s="231"/>
      <c r="B206" s="165"/>
      <c r="C206" s="195"/>
      <c r="D206" s="184"/>
      <c r="E206" s="234"/>
      <c r="F206" s="213"/>
      <c r="G206" s="233"/>
      <c r="H206" s="233"/>
      <c r="I206" s="240"/>
      <c r="J206" s="236"/>
      <c r="K206" s="236"/>
      <c r="L206" s="236"/>
      <c r="M206" s="238"/>
      <c r="N206" s="215"/>
      <c r="O206" s="215"/>
      <c r="P206" s="78"/>
      <c r="Q206" s="215"/>
      <c r="R206" s="233"/>
      <c r="S206" s="2"/>
      <c r="T206" s="2"/>
    </row>
    <row r="207" spans="1:20" s="11" customFormat="1" ht="15.75" customHeight="1" x14ac:dyDescent="0.2">
      <c r="A207" s="79"/>
      <c r="B207" s="157" t="s">
        <v>21</v>
      </c>
      <c r="C207" s="159"/>
      <c r="D207" s="19"/>
      <c r="E207" s="80" t="s">
        <v>48</v>
      </c>
      <c r="F207" s="20">
        <v>1</v>
      </c>
      <c r="G207" s="81"/>
      <c r="H207" s="82"/>
      <c r="I207" s="82"/>
      <c r="J207" s="83"/>
      <c r="K207" s="83"/>
      <c r="L207" s="83"/>
      <c r="M207" s="22"/>
      <c r="N207" s="22"/>
      <c r="O207" s="22"/>
      <c r="P207" s="22"/>
      <c r="Q207" s="23"/>
      <c r="R207" s="24">
        <f>SUM(R205:R206)</f>
        <v>25.94</v>
      </c>
      <c r="S207" s="10"/>
      <c r="T207" s="10"/>
    </row>
    <row r="208" spans="1:20" ht="15.75" customHeight="1" x14ac:dyDescent="0.2">
      <c r="A208" s="230">
        <v>66</v>
      </c>
      <c r="B208" s="164" t="s">
        <v>107</v>
      </c>
      <c r="C208" s="168" t="s">
        <v>108</v>
      </c>
      <c r="D208" s="160" t="s">
        <v>77</v>
      </c>
      <c r="E208" s="230" t="s">
        <v>48</v>
      </c>
      <c r="F208" s="196">
        <v>1</v>
      </c>
      <c r="G208" s="232"/>
      <c r="H208" s="232"/>
      <c r="I208" s="239"/>
      <c r="J208" s="235"/>
      <c r="K208" s="235"/>
      <c r="L208" s="235"/>
      <c r="M208" s="237">
        <v>588</v>
      </c>
      <c r="N208" s="214">
        <v>516.16</v>
      </c>
      <c r="O208" s="214">
        <v>583.5</v>
      </c>
      <c r="P208" s="77"/>
      <c r="Q208" s="214">
        <f xml:space="preserve"> ROUND((O208+N208+M208)/3,2)</f>
        <v>562.54999999999995</v>
      </c>
      <c r="R208" s="232">
        <f>Q208*F208</f>
        <v>562.54999999999995</v>
      </c>
      <c r="S208" s="2"/>
      <c r="T208" s="2"/>
    </row>
    <row r="209" spans="1:134" ht="30.75" customHeight="1" x14ac:dyDescent="0.2">
      <c r="A209" s="231"/>
      <c r="B209" s="165"/>
      <c r="C209" s="195"/>
      <c r="D209" s="184"/>
      <c r="E209" s="234"/>
      <c r="F209" s="213"/>
      <c r="G209" s="233"/>
      <c r="H209" s="233"/>
      <c r="I209" s="240"/>
      <c r="J209" s="236"/>
      <c r="K209" s="236"/>
      <c r="L209" s="236"/>
      <c r="M209" s="238"/>
      <c r="N209" s="215"/>
      <c r="O209" s="215"/>
      <c r="P209" s="78"/>
      <c r="Q209" s="215"/>
      <c r="R209" s="233"/>
      <c r="S209" s="2"/>
      <c r="T209" s="2"/>
    </row>
    <row r="210" spans="1:134" s="11" customFormat="1" ht="15.75" customHeight="1" x14ac:dyDescent="0.2">
      <c r="A210" s="79"/>
      <c r="B210" s="157" t="s">
        <v>21</v>
      </c>
      <c r="C210" s="159"/>
      <c r="D210" s="19"/>
      <c r="E210" s="80" t="s">
        <v>48</v>
      </c>
      <c r="F210" s="20">
        <v>1</v>
      </c>
      <c r="G210" s="81"/>
      <c r="H210" s="82"/>
      <c r="I210" s="82"/>
      <c r="J210" s="82"/>
      <c r="K210" s="82"/>
      <c r="L210" s="82"/>
      <c r="M210" s="22"/>
      <c r="N210" s="22"/>
      <c r="O210" s="22"/>
      <c r="P210" s="22"/>
      <c r="Q210" s="23"/>
      <c r="R210" s="24">
        <f>SUM(R208:R209)</f>
        <v>562.54999999999995</v>
      </c>
      <c r="S210" s="10"/>
      <c r="T210" s="10"/>
    </row>
    <row r="211" spans="1:134" x14ac:dyDescent="0.2">
      <c r="A211" s="92"/>
      <c r="B211" s="242"/>
      <c r="C211" s="243"/>
      <c r="D211" s="243"/>
      <c r="E211" s="243"/>
      <c r="F211" s="244"/>
      <c r="G211" s="93"/>
      <c r="H211" s="88"/>
      <c r="I211" s="88"/>
      <c r="J211" s="88"/>
      <c r="K211" s="88"/>
      <c r="L211" s="88"/>
      <c r="M211" s="89"/>
      <c r="N211" s="89"/>
      <c r="O211" s="89"/>
      <c r="P211" s="89"/>
      <c r="Q211" s="90"/>
      <c r="R211" s="94">
        <f>R210+R207+R201+R198+R195+R192+R186+R189+R183+R180+R177+R174+R171+R168+R165+R162+R159+R204+R156+R154+R150+R147+R144+R140+R138+R134+R132+R130+R127+R124+R121+R119+R116+R114+R112+R110+R107+R105+R102+R100+R98+R95+R91+R87+R83+R80+R76+R73+R70+R67+R64+R61+R56+R53+R49+R45+R41+R37+R35+R32+R29+R24+R22+R17+R14+R9</f>
        <v>135384.52999999997</v>
      </c>
      <c r="S211" s="13"/>
      <c r="T211" s="2"/>
    </row>
    <row r="212" spans="1:134" customFormat="1" ht="18" customHeight="1" x14ac:dyDescent="0.25">
      <c r="A212" s="95" t="s">
        <v>186</v>
      </c>
      <c r="B212" s="95"/>
      <c r="C212" s="96"/>
      <c r="D212" s="97"/>
      <c r="E212" s="97"/>
      <c r="F212" s="97"/>
      <c r="G212" s="97"/>
      <c r="H212" s="97"/>
      <c r="I212" s="97"/>
      <c r="J212" s="97"/>
      <c r="K212" s="97"/>
      <c r="L212" s="97"/>
      <c r="M212" s="98"/>
      <c r="N212" s="99"/>
      <c r="O212" s="99"/>
      <c r="P212" s="99"/>
      <c r="Q212" s="99"/>
      <c r="R212" s="99">
        <v>135384.53</v>
      </c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</row>
    <row r="213" spans="1:134" customFormat="1" ht="23.25" customHeight="1" x14ac:dyDescent="0.25">
      <c r="A213" s="100" t="s">
        <v>189</v>
      </c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</row>
    <row r="214" spans="1:134" customFormat="1" ht="15" x14ac:dyDescent="0.25">
      <c r="A214" s="100" t="s">
        <v>187</v>
      </c>
      <c r="B214" s="100"/>
      <c r="C214" s="100"/>
      <c r="D214" s="100"/>
      <c r="E214" s="100"/>
      <c r="F214" s="100"/>
      <c r="G214" s="100"/>
      <c r="H214" s="100"/>
      <c r="I214" s="100"/>
      <c r="J214" s="100"/>
      <c r="K214" s="245" t="s">
        <v>188</v>
      </c>
      <c r="L214" s="245"/>
      <c r="M214" s="245"/>
      <c r="N214" s="245"/>
      <c r="O214" s="245"/>
      <c r="P214" s="245"/>
      <c r="Q214" s="245"/>
      <c r="R214" s="245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</row>
    <row r="215" spans="1:134" x14ac:dyDescent="0.2">
      <c r="A215" s="48"/>
      <c r="B215" s="102"/>
      <c r="C215" s="8"/>
      <c r="D215" s="9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103"/>
      <c r="S215" s="2"/>
      <c r="T215" s="2"/>
    </row>
    <row r="216" spans="1:134" ht="16.5" customHeight="1" x14ac:dyDescent="0.2">
      <c r="A216" s="104"/>
      <c r="B216" s="105" t="s">
        <v>109</v>
      </c>
      <c r="C216" s="106" t="s">
        <v>110</v>
      </c>
      <c r="D216" s="107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108"/>
      <c r="S216" s="2"/>
      <c r="T216" s="2"/>
    </row>
    <row r="217" spans="1:134" ht="10.5" customHeight="1" x14ac:dyDescent="0.2">
      <c r="A217" s="104"/>
      <c r="B217" s="105" t="s">
        <v>111</v>
      </c>
      <c r="C217" s="106" t="s">
        <v>112</v>
      </c>
      <c r="D217" s="107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103"/>
      <c r="S217" s="2"/>
      <c r="T217" s="2"/>
    </row>
    <row r="218" spans="1:134" x14ac:dyDescent="0.2">
      <c r="A218" s="104"/>
      <c r="B218" s="105" t="s">
        <v>113</v>
      </c>
      <c r="C218" s="106" t="s">
        <v>114</v>
      </c>
      <c r="D218" s="107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103"/>
      <c r="S218" s="2"/>
      <c r="T218" s="2"/>
    </row>
    <row r="219" spans="1:134" x14ac:dyDescent="0.2">
      <c r="A219" s="104"/>
      <c r="B219" s="105" t="s">
        <v>115</v>
      </c>
      <c r="C219" s="106" t="s">
        <v>116</v>
      </c>
      <c r="D219" s="107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103"/>
      <c r="S219" s="2"/>
      <c r="T219" s="2"/>
    </row>
    <row r="220" spans="1:134" x14ac:dyDescent="0.2">
      <c r="A220" s="104"/>
      <c r="B220" s="105" t="s">
        <v>117</v>
      </c>
      <c r="C220" s="106" t="s">
        <v>118</v>
      </c>
      <c r="D220" s="107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103"/>
      <c r="S220" s="2"/>
      <c r="T220" s="2"/>
    </row>
    <row r="221" spans="1:134" x14ac:dyDescent="0.2">
      <c r="A221" s="104"/>
      <c r="B221" s="105" t="s">
        <v>119</v>
      </c>
      <c r="C221" s="106" t="s">
        <v>120</v>
      </c>
      <c r="D221" s="107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103"/>
      <c r="S221" s="2"/>
      <c r="T221" s="2"/>
    </row>
    <row r="222" spans="1:134" x14ac:dyDescent="0.2">
      <c r="A222" s="104"/>
      <c r="B222" s="105" t="s">
        <v>121</v>
      </c>
      <c r="C222" s="109" t="s">
        <v>122</v>
      </c>
      <c r="D222" s="110"/>
      <c r="E222" s="111"/>
      <c r="F222" s="112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103"/>
      <c r="S222" s="2"/>
      <c r="T222" s="2"/>
    </row>
    <row r="223" spans="1:134" x14ac:dyDescent="0.2">
      <c r="A223" s="104"/>
      <c r="B223" s="105" t="s">
        <v>123</v>
      </c>
      <c r="C223" s="113" t="s">
        <v>124</v>
      </c>
      <c r="D223" s="114"/>
      <c r="E223" s="115"/>
      <c r="F223" s="112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103"/>
      <c r="S223" s="2"/>
      <c r="T223" s="2"/>
    </row>
    <row r="224" spans="1:134" x14ac:dyDescent="0.2">
      <c r="A224" s="104"/>
      <c r="B224" s="105" t="s">
        <v>125</v>
      </c>
      <c r="C224" s="116" t="s">
        <v>126</v>
      </c>
      <c r="D224" s="9"/>
      <c r="E224" s="4"/>
      <c r="F224" s="112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103"/>
      <c r="S224" s="2"/>
      <c r="T224" s="2"/>
    </row>
    <row r="225" spans="1:134" ht="22.5" x14ac:dyDescent="0.2">
      <c r="A225" s="104"/>
      <c r="B225" s="105" t="s">
        <v>127</v>
      </c>
      <c r="C225" s="8" t="s">
        <v>128</v>
      </c>
      <c r="D225" s="9"/>
      <c r="E225" s="4"/>
      <c r="F225" s="112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103"/>
      <c r="S225" s="2"/>
      <c r="T225" s="2"/>
    </row>
    <row r="226" spans="1:134" customFormat="1" ht="15" x14ac:dyDescent="0.25">
      <c r="A226" s="100" t="s">
        <v>190</v>
      </c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17"/>
      <c r="P226" s="117"/>
      <c r="Q226" s="117"/>
      <c r="R226" s="117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</row>
    <row r="227" spans="1:134" x14ac:dyDescent="0.2">
      <c r="A227" s="104"/>
      <c r="B227" s="118"/>
      <c r="C227" s="119"/>
      <c r="D227" s="120"/>
      <c r="E227" s="121"/>
      <c r="F227" s="112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103"/>
      <c r="S227" s="2"/>
      <c r="T227" s="2"/>
    </row>
    <row r="228" spans="1:134" x14ac:dyDescent="0.2">
      <c r="A228" s="48"/>
      <c r="B228" s="102"/>
      <c r="C228" s="8"/>
      <c r="D228" s="9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103"/>
      <c r="S228" s="2"/>
      <c r="T228" s="2"/>
    </row>
  </sheetData>
  <autoFilter ref="D1:D228"/>
  <mergeCells count="501">
    <mergeCell ref="B210:C210"/>
    <mergeCell ref="B211:F211"/>
    <mergeCell ref="A1:S2"/>
    <mergeCell ref="A3:T3"/>
    <mergeCell ref="A4:R4"/>
    <mergeCell ref="A108:A109"/>
    <mergeCell ref="B108:B109"/>
    <mergeCell ref="C108:C109"/>
    <mergeCell ref="C128:C129"/>
    <mergeCell ref="B128:B129"/>
    <mergeCell ref="L208:L209"/>
    <mergeCell ref="M208:M209"/>
    <mergeCell ref="N208:N209"/>
    <mergeCell ref="O208:O209"/>
    <mergeCell ref="Q208:Q209"/>
    <mergeCell ref="R208:R209"/>
    <mergeCell ref="F208:F209"/>
    <mergeCell ref="G208:G209"/>
    <mergeCell ref="H208:H209"/>
    <mergeCell ref="I208:I209"/>
    <mergeCell ref="J208:J209"/>
    <mergeCell ref="K208:K209"/>
    <mergeCell ref="B207:C207"/>
    <mergeCell ref="A208:A209"/>
    <mergeCell ref="B208:B209"/>
    <mergeCell ref="C208:C209"/>
    <mergeCell ref="D208:D209"/>
    <mergeCell ref="E208:E209"/>
    <mergeCell ref="L205:L206"/>
    <mergeCell ref="M205:M206"/>
    <mergeCell ref="N205:N206"/>
    <mergeCell ref="O205:O206"/>
    <mergeCell ref="Q205:Q206"/>
    <mergeCell ref="R205:R206"/>
    <mergeCell ref="F205:F206"/>
    <mergeCell ref="G205:G206"/>
    <mergeCell ref="H205:H206"/>
    <mergeCell ref="I205:I206"/>
    <mergeCell ref="J205:J206"/>
    <mergeCell ref="K205:K206"/>
    <mergeCell ref="B204:D204"/>
    <mergeCell ref="A205:A206"/>
    <mergeCell ref="B205:B206"/>
    <mergeCell ref="C205:C206"/>
    <mergeCell ref="D205:D206"/>
    <mergeCell ref="E205:E206"/>
    <mergeCell ref="L202:L203"/>
    <mergeCell ref="M202:M203"/>
    <mergeCell ref="N202:N203"/>
    <mergeCell ref="A199:A200"/>
    <mergeCell ref="O202:O203"/>
    <mergeCell ref="Q202:Q203"/>
    <mergeCell ref="R202:R203"/>
    <mergeCell ref="F202:F203"/>
    <mergeCell ref="G202:G203"/>
    <mergeCell ref="H202:H203"/>
    <mergeCell ref="I202:I203"/>
    <mergeCell ref="J202:J203"/>
    <mergeCell ref="K202:K203"/>
    <mergeCell ref="B201:C201"/>
    <mergeCell ref="B199:B200"/>
    <mergeCell ref="C199:C200"/>
    <mergeCell ref="D199:D200"/>
    <mergeCell ref="E199:E200"/>
    <mergeCell ref="A202:A203"/>
    <mergeCell ref="B202:B203"/>
    <mergeCell ref="C202:C203"/>
    <mergeCell ref="D202:D203"/>
    <mergeCell ref="E202:E203"/>
    <mergeCell ref="L196:L197"/>
    <mergeCell ref="M196:M197"/>
    <mergeCell ref="N196:N197"/>
    <mergeCell ref="O199:O200"/>
    <mergeCell ref="Q196:Q197"/>
    <mergeCell ref="R196:R197"/>
    <mergeCell ref="F196:F197"/>
    <mergeCell ref="G196:G197"/>
    <mergeCell ref="H196:H197"/>
    <mergeCell ref="I196:I197"/>
    <mergeCell ref="J196:J197"/>
    <mergeCell ref="K196:K197"/>
    <mergeCell ref="O196:O197"/>
    <mergeCell ref="Q199:Q200"/>
    <mergeCell ref="R199:R200"/>
    <mergeCell ref="F199:F200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B195:C195"/>
    <mergeCell ref="B193:B194"/>
    <mergeCell ref="C193:C194"/>
    <mergeCell ref="D193:D194"/>
    <mergeCell ref="E193:E194"/>
    <mergeCell ref="B198:C198"/>
    <mergeCell ref="A196:A197"/>
    <mergeCell ref="B196:B197"/>
    <mergeCell ref="C196:C197"/>
    <mergeCell ref="D196:D197"/>
    <mergeCell ref="E196:E197"/>
    <mergeCell ref="A193:A194"/>
    <mergeCell ref="L190:L191"/>
    <mergeCell ref="M190:M191"/>
    <mergeCell ref="N190:N191"/>
    <mergeCell ref="O193:O194"/>
    <mergeCell ref="Q190:Q191"/>
    <mergeCell ref="R190:R191"/>
    <mergeCell ref="F190:F191"/>
    <mergeCell ref="G190:G191"/>
    <mergeCell ref="H190:H191"/>
    <mergeCell ref="I190:I191"/>
    <mergeCell ref="J190:J191"/>
    <mergeCell ref="K190:K191"/>
    <mergeCell ref="O190:O191"/>
    <mergeCell ref="Q193:Q194"/>
    <mergeCell ref="R193:R194"/>
    <mergeCell ref="F193:F194"/>
    <mergeCell ref="G193:G194"/>
    <mergeCell ref="H193:H194"/>
    <mergeCell ref="I193:I194"/>
    <mergeCell ref="J193:J194"/>
    <mergeCell ref="K193:K194"/>
    <mergeCell ref="L193:L194"/>
    <mergeCell ref="M193:M194"/>
    <mergeCell ref="N193:N194"/>
    <mergeCell ref="B189:C189"/>
    <mergeCell ref="B187:B188"/>
    <mergeCell ref="C187:C188"/>
    <mergeCell ref="D187:D188"/>
    <mergeCell ref="E187:E188"/>
    <mergeCell ref="B192:C192"/>
    <mergeCell ref="A190:A191"/>
    <mergeCell ref="B190:B191"/>
    <mergeCell ref="C190:C191"/>
    <mergeCell ref="D190:D191"/>
    <mergeCell ref="E190:E191"/>
    <mergeCell ref="A187:A188"/>
    <mergeCell ref="O187:O188"/>
    <mergeCell ref="Q184:Q185"/>
    <mergeCell ref="R184:R185"/>
    <mergeCell ref="F184:F185"/>
    <mergeCell ref="G184:G185"/>
    <mergeCell ref="H184:H185"/>
    <mergeCell ref="I184:I185"/>
    <mergeCell ref="J184:J185"/>
    <mergeCell ref="K184:K185"/>
    <mergeCell ref="Q187:Q188"/>
    <mergeCell ref="R187:R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A181:A182"/>
    <mergeCell ref="B181:B182"/>
    <mergeCell ref="C181:C182"/>
    <mergeCell ref="D181:D182"/>
    <mergeCell ref="E181:E182"/>
    <mergeCell ref="F181:F182"/>
    <mergeCell ref="O184:O185"/>
    <mergeCell ref="P181:P182"/>
    <mergeCell ref="B186:C186"/>
    <mergeCell ref="B183:C183"/>
    <mergeCell ref="A184:A185"/>
    <mergeCell ref="B184:B185"/>
    <mergeCell ref="C184:C185"/>
    <mergeCell ref="D184:D185"/>
    <mergeCell ref="E184:E185"/>
    <mergeCell ref="M181:M182"/>
    <mergeCell ref="N181:N182"/>
    <mergeCell ref="L184:L185"/>
    <mergeCell ref="M184:M185"/>
    <mergeCell ref="N184:N185"/>
    <mergeCell ref="Q181:Q182"/>
    <mergeCell ref="R181:R182"/>
    <mergeCell ref="G181:G182"/>
    <mergeCell ref="H181:H182"/>
    <mergeCell ref="I181:I182"/>
    <mergeCell ref="J181:J182"/>
    <mergeCell ref="K181:K182"/>
    <mergeCell ref="L181:L182"/>
    <mergeCell ref="Q178:Q179"/>
    <mergeCell ref="R178:R179"/>
    <mergeCell ref="O181:O182"/>
    <mergeCell ref="B180:C180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C178:C179"/>
    <mergeCell ref="D178:D179"/>
    <mergeCell ref="E178:E179"/>
    <mergeCell ref="F178:F179"/>
    <mergeCell ref="A175:A176"/>
    <mergeCell ref="M178:M179"/>
    <mergeCell ref="N178:N179"/>
    <mergeCell ref="O178:O179"/>
    <mergeCell ref="B177:C177"/>
    <mergeCell ref="G175:G176"/>
    <mergeCell ref="H175:H176"/>
    <mergeCell ref="I175:I176"/>
    <mergeCell ref="J175:J176"/>
    <mergeCell ref="K175:K176"/>
    <mergeCell ref="L175:L176"/>
    <mergeCell ref="B175:B176"/>
    <mergeCell ref="C175:C176"/>
    <mergeCell ref="D175:D176"/>
    <mergeCell ref="E175:E176"/>
    <mergeCell ref="F175:F176"/>
    <mergeCell ref="B174:C174"/>
    <mergeCell ref="G172:G173"/>
    <mergeCell ref="H172:H173"/>
    <mergeCell ref="I172:I173"/>
    <mergeCell ref="J172:J173"/>
    <mergeCell ref="K172:K173"/>
    <mergeCell ref="L172:L173"/>
    <mergeCell ref="Q175:Q176"/>
    <mergeCell ref="R175:R176"/>
    <mergeCell ref="M175:M176"/>
    <mergeCell ref="N175:N176"/>
    <mergeCell ref="O175:O176"/>
    <mergeCell ref="O169:O170"/>
    <mergeCell ref="Q169:Q170"/>
    <mergeCell ref="R169:R170"/>
    <mergeCell ref="B171:C171"/>
    <mergeCell ref="A172:A173"/>
    <mergeCell ref="B172:B173"/>
    <mergeCell ref="C172:C173"/>
    <mergeCell ref="D172:D173"/>
    <mergeCell ref="E172:E173"/>
    <mergeCell ref="F172:F173"/>
    <mergeCell ref="F169:F170"/>
    <mergeCell ref="G169:G170"/>
    <mergeCell ref="H169:H170"/>
    <mergeCell ref="I169:I170"/>
    <mergeCell ref="M169:M170"/>
    <mergeCell ref="N169:N170"/>
    <mergeCell ref="M172:M173"/>
    <mergeCell ref="N172:N173"/>
    <mergeCell ref="O172:O173"/>
    <mergeCell ref="Q172:Q173"/>
    <mergeCell ref="R172:R173"/>
    <mergeCell ref="B168:C168"/>
    <mergeCell ref="A169:A170"/>
    <mergeCell ref="B169:B170"/>
    <mergeCell ref="C169:C170"/>
    <mergeCell ref="D169:D170"/>
    <mergeCell ref="E169:E170"/>
    <mergeCell ref="L166:L167"/>
    <mergeCell ref="M166:M167"/>
    <mergeCell ref="N166:N167"/>
    <mergeCell ref="O166:O167"/>
    <mergeCell ref="Q166:Q167"/>
    <mergeCell ref="R166:R167"/>
    <mergeCell ref="F166:F167"/>
    <mergeCell ref="G166:G167"/>
    <mergeCell ref="H166:H167"/>
    <mergeCell ref="I166:I167"/>
    <mergeCell ref="J166:J167"/>
    <mergeCell ref="K166:K167"/>
    <mergeCell ref="B165:C165"/>
    <mergeCell ref="A166:A167"/>
    <mergeCell ref="B166:B167"/>
    <mergeCell ref="C166:C167"/>
    <mergeCell ref="D166:D167"/>
    <mergeCell ref="E166:E167"/>
    <mergeCell ref="L163:L164"/>
    <mergeCell ref="M163:M164"/>
    <mergeCell ref="N163:N164"/>
    <mergeCell ref="O163:O164"/>
    <mergeCell ref="Q163:Q164"/>
    <mergeCell ref="R163:R164"/>
    <mergeCell ref="F163:F164"/>
    <mergeCell ref="G163:G164"/>
    <mergeCell ref="H163:H164"/>
    <mergeCell ref="I163:I164"/>
    <mergeCell ref="J163:J164"/>
    <mergeCell ref="K163:K164"/>
    <mergeCell ref="B162:C162"/>
    <mergeCell ref="A163:A164"/>
    <mergeCell ref="B163:B164"/>
    <mergeCell ref="C163:C164"/>
    <mergeCell ref="D163:D164"/>
    <mergeCell ref="E163:E164"/>
    <mergeCell ref="L160:L161"/>
    <mergeCell ref="M160:M161"/>
    <mergeCell ref="N160:N161"/>
    <mergeCell ref="O160:O161"/>
    <mergeCell ref="Q160:Q161"/>
    <mergeCell ref="R160:R161"/>
    <mergeCell ref="F160:F161"/>
    <mergeCell ref="G160:G161"/>
    <mergeCell ref="H160:H161"/>
    <mergeCell ref="I160:I161"/>
    <mergeCell ref="J160:J161"/>
    <mergeCell ref="K160:K161"/>
    <mergeCell ref="B159:C159"/>
    <mergeCell ref="A160:A161"/>
    <mergeCell ref="B160:B161"/>
    <mergeCell ref="C160:C161"/>
    <mergeCell ref="D160:D161"/>
    <mergeCell ref="E160:E161"/>
    <mergeCell ref="L157:L158"/>
    <mergeCell ref="M157:M158"/>
    <mergeCell ref="N157:N158"/>
    <mergeCell ref="A157:A158"/>
    <mergeCell ref="B157:B158"/>
    <mergeCell ref="C157:C158"/>
    <mergeCell ref="D157:D158"/>
    <mergeCell ref="E157:E158"/>
    <mergeCell ref="O157:O158"/>
    <mergeCell ref="Q157:Q158"/>
    <mergeCell ref="R157:R158"/>
    <mergeCell ref="F157:F158"/>
    <mergeCell ref="G157:G158"/>
    <mergeCell ref="H157:H158"/>
    <mergeCell ref="I157:I158"/>
    <mergeCell ref="J157:J158"/>
    <mergeCell ref="K157:K158"/>
    <mergeCell ref="C156:D156"/>
    <mergeCell ref="C150:D150"/>
    <mergeCell ref="A151:A153"/>
    <mergeCell ref="B151:B153"/>
    <mergeCell ref="C151:C153"/>
    <mergeCell ref="C154:D154"/>
    <mergeCell ref="A145:A146"/>
    <mergeCell ref="B145:B146"/>
    <mergeCell ref="C145:C146"/>
    <mergeCell ref="C147:D147"/>
    <mergeCell ref="A148:A149"/>
    <mergeCell ref="B148:B149"/>
    <mergeCell ref="C148:C149"/>
    <mergeCell ref="C138:D138"/>
    <mergeCell ref="C140:D140"/>
    <mergeCell ref="A141:A143"/>
    <mergeCell ref="B141:B143"/>
    <mergeCell ref="C141:C143"/>
    <mergeCell ref="C144:D144"/>
    <mergeCell ref="C127:D127"/>
    <mergeCell ref="C130:D130"/>
    <mergeCell ref="C132:D132"/>
    <mergeCell ref="C134:D134"/>
    <mergeCell ref="A135:A137"/>
    <mergeCell ref="B135:B137"/>
    <mergeCell ref="C135:C137"/>
    <mergeCell ref="A128:A129"/>
    <mergeCell ref="A117:A118"/>
    <mergeCell ref="B117:B118"/>
    <mergeCell ref="C117:C118"/>
    <mergeCell ref="B119:C119"/>
    <mergeCell ref="B107:C107"/>
    <mergeCell ref="B112:C112"/>
    <mergeCell ref="B116:C116"/>
    <mergeCell ref="A125:A126"/>
    <mergeCell ref="B125:B126"/>
    <mergeCell ref="C125:C126"/>
    <mergeCell ref="C121:D121"/>
    <mergeCell ref="A122:A123"/>
    <mergeCell ref="B122:B123"/>
    <mergeCell ref="C122:C123"/>
    <mergeCell ref="C124:D124"/>
    <mergeCell ref="E103:E104"/>
    <mergeCell ref="B105:C105"/>
    <mergeCell ref="A88:A90"/>
    <mergeCell ref="B88:B90"/>
    <mergeCell ref="C88:C90"/>
    <mergeCell ref="E88:E90"/>
    <mergeCell ref="B91:C91"/>
    <mergeCell ref="A92:A94"/>
    <mergeCell ref="B92:B94"/>
    <mergeCell ref="C92:C94"/>
    <mergeCell ref="E92:E94"/>
    <mergeCell ref="C102:D102"/>
    <mergeCell ref="D103:D104"/>
    <mergeCell ref="B95:C95"/>
    <mergeCell ref="A96:A97"/>
    <mergeCell ref="B96:B97"/>
    <mergeCell ref="C96:C97"/>
    <mergeCell ref="A103:A104"/>
    <mergeCell ref="B103:B104"/>
    <mergeCell ref="C103:C104"/>
    <mergeCell ref="B83:C83"/>
    <mergeCell ref="A84:A86"/>
    <mergeCell ref="B84:B86"/>
    <mergeCell ref="C84:C86"/>
    <mergeCell ref="E84:E86"/>
    <mergeCell ref="B87:C87"/>
    <mergeCell ref="A77:A79"/>
    <mergeCell ref="B77:B79"/>
    <mergeCell ref="C77:C79"/>
    <mergeCell ref="E77:E79"/>
    <mergeCell ref="B80:C80"/>
    <mergeCell ref="A81:A82"/>
    <mergeCell ref="B81:B82"/>
    <mergeCell ref="C81:C82"/>
    <mergeCell ref="A74:A75"/>
    <mergeCell ref="B74:B75"/>
    <mergeCell ref="C74:C75"/>
    <mergeCell ref="B76:C76"/>
    <mergeCell ref="B73:C73"/>
    <mergeCell ref="A71:A72"/>
    <mergeCell ref="B71:B72"/>
    <mergeCell ref="C71:C72"/>
    <mergeCell ref="B70:C70"/>
    <mergeCell ref="B68:B69"/>
    <mergeCell ref="C68:C69"/>
    <mergeCell ref="B64:C64"/>
    <mergeCell ref="A65:A66"/>
    <mergeCell ref="B65:B66"/>
    <mergeCell ref="C65:C66"/>
    <mergeCell ref="B67:C67"/>
    <mergeCell ref="A62:A63"/>
    <mergeCell ref="B62:B63"/>
    <mergeCell ref="C62:C63"/>
    <mergeCell ref="A68:A69"/>
    <mergeCell ref="B61:C61"/>
    <mergeCell ref="A57:A60"/>
    <mergeCell ref="B57:B60"/>
    <mergeCell ref="C57:C60"/>
    <mergeCell ref="B56:C56"/>
    <mergeCell ref="B53:C53"/>
    <mergeCell ref="A54:A55"/>
    <mergeCell ref="B54:B55"/>
    <mergeCell ref="C54:C55"/>
    <mergeCell ref="B45:C45"/>
    <mergeCell ref="A46:A48"/>
    <mergeCell ref="B46:B48"/>
    <mergeCell ref="C46:C48"/>
    <mergeCell ref="B49:C49"/>
    <mergeCell ref="A50:A52"/>
    <mergeCell ref="B50:B52"/>
    <mergeCell ref="C50:C52"/>
    <mergeCell ref="B41:C41"/>
    <mergeCell ref="A42:A44"/>
    <mergeCell ref="B42:B44"/>
    <mergeCell ref="C42:C44"/>
    <mergeCell ref="B37:C37"/>
    <mergeCell ref="A38:A40"/>
    <mergeCell ref="B38:B40"/>
    <mergeCell ref="C38:C40"/>
    <mergeCell ref="B29:C29"/>
    <mergeCell ref="A30:A31"/>
    <mergeCell ref="B30:B31"/>
    <mergeCell ref="C30:C31"/>
    <mergeCell ref="A33:A34"/>
    <mergeCell ref="B33:B34"/>
    <mergeCell ref="C33:C34"/>
    <mergeCell ref="R5:R6"/>
    <mergeCell ref="B7:C7"/>
    <mergeCell ref="A5:A6"/>
    <mergeCell ref="B5:B6"/>
    <mergeCell ref="C5:C6"/>
    <mergeCell ref="D5:D6"/>
    <mergeCell ref="E5:E6"/>
    <mergeCell ref="F5:F6"/>
    <mergeCell ref="B35:C35"/>
    <mergeCell ref="H103:H104"/>
    <mergeCell ref="I103:I104"/>
    <mergeCell ref="J103:J104"/>
    <mergeCell ref="K103:K104"/>
    <mergeCell ref="L103:L104"/>
    <mergeCell ref="M103:M104"/>
    <mergeCell ref="N103:N104"/>
    <mergeCell ref="G5:L5"/>
    <mergeCell ref="Q5:Q6"/>
    <mergeCell ref="K214:R214"/>
    <mergeCell ref="B9:C9"/>
    <mergeCell ref="A10:A13"/>
    <mergeCell ref="B10:B13"/>
    <mergeCell ref="C10:C13"/>
    <mergeCell ref="B14:C14"/>
    <mergeCell ref="A25:A28"/>
    <mergeCell ref="B25:B28"/>
    <mergeCell ref="C25:C28"/>
    <mergeCell ref="B22:C22"/>
    <mergeCell ref="B24:C24"/>
    <mergeCell ref="A18:A21"/>
    <mergeCell ref="B18:B21"/>
    <mergeCell ref="C18:C21"/>
    <mergeCell ref="A15:A16"/>
    <mergeCell ref="B15:B16"/>
    <mergeCell ref="C15:C16"/>
    <mergeCell ref="B17:C17"/>
    <mergeCell ref="O103:O104"/>
    <mergeCell ref="P103:P104"/>
    <mergeCell ref="Q103:Q104"/>
    <mergeCell ref="R103:R104"/>
    <mergeCell ref="F103:F104"/>
    <mergeCell ref="G103:G104"/>
  </mergeCells>
  <hyperlinks>
    <hyperlink ref="C222" r:id="rId1"/>
    <hyperlink ref="C224" r:id="rId2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 нов вар</vt:lpstr>
      <vt:lpstr>общее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2018-06-01T04:42:25Z</dcterms:modified>
</cp:coreProperties>
</file>