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095" yWindow="240" windowWidth="15720" windowHeight="13005"/>
  </bookViews>
  <sheets>
    <sheet name="расчет 2019" sheetId="38" r:id="rId1"/>
  </sheets>
  <calcPr calcId="145621"/>
</workbook>
</file>

<file path=xl/calcChain.xml><?xml version="1.0" encoding="utf-8"?>
<calcChain xmlns="http://schemas.openxmlformats.org/spreadsheetml/2006/main">
  <c r="F121" i="38" l="1"/>
  <c r="N17" i="38" l="1"/>
  <c r="F159" i="38" l="1"/>
  <c r="F136" i="38"/>
  <c r="J167" i="38"/>
  <c r="K167" i="38" s="1"/>
  <c r="J168" i="38"/>
  <c r="K168" i="38" s="1"/>
  <c r="F169" i="38"/>
  <c r="J170" i="38"/>
  <c r="K170" i="38" s="1"/>
  <c r="J171" i="38"/>
  <c r="K171" i="38" s="1"/>
  <c r="F172" i="38"/>
  <c r="J156" i="38"/>
  <c r="K156" i="38" s="1"/>
  <c r="J157" i="38"/>
  <c r="K157" i="38" s="1"/>
  <c r="J158" i="38"/>
  <c r="K158" i="38" s="1"/>
  <c r="J160" i="38"/>
  <c r="K160" i="38" s="1"/>
  <c r="J161" i="38"/>
  <c r="K161" i="38" s="1"/>
  <c r="F162" i="38"/>
  <c r="J163" i="38"/>
  <c r="K163" i="38" s="1"/>
  <c r="K164" i="38" s="1"/>
  <c r="F164" i="38"/>
  <c r="J165" i="38"/>
  <c r="K165" i="38" s="1"/>
  <c r="K166" i="38" s="1"/>
  <c r="F166" i="38"/>
  <c r="J140" i="38"/>
  <c r="K140" i="38" s="1"/>
  <c r="K141" i="38" s="1"/>
  <c r="F141" i="38"/>
  <c r="J142" i="38"/>
  <c r="K142" i="38" s="1"/>
  <c r="J143" i="38"/>
  <c r="K143" i="38" s="1"/>
  <c r="F144" i="38"/>
  <c r="J145" i="38"/>
  <c r="K145" i="38" s="1"/>
  <c r="K146" i="38" s="1"/>
  <c r="F146" i="38"/>
  <c r="J147" i="38"/>
  <c r="K147" i="38" s="1"/>
  <c r="K151" i="38" s="1"/>
  <c r="J148" i="38"/>
  <c r="K148" i="38" s="1"/>
  <c r="J149" i="38"/>
  <c r="K149" i="38" s="1"/>
  <c r="J150" i="38"/>
  <c r="K150" i="38" s="1"/>
  <c r="F151" i="38"/>
  <c r="J152" i="38"/>
  <c r="K152" i="38" s="1"/>
  <c r="J153" i="38"/>
  <c r="K153" i="38" s="1"/>
  <c r="J154" i="38"/>
  <c r="K154" i="38" s="1"/>
  <c r="F155" i="38"/>
  <c r="F139" i="38"/>
  <c r="J138" i="38"/>
  <c r="K138" i="38" s="1"/>
  <c r="J137" i="38"/>
  <c r="K137" i="38" s="1"/>
  <c r="J135" i="38"/>
  <c r="K135" i="38" s="1"/>
  <c r="J134" i="38"/>
  <c r="K134" i="38" s="1"/>
  <c r="K136" i="38" l="1"/>
  <c r="K155" i="38"/>
  <c r="K139" i="38"/>
  <c r="K144" i="38"/>
  <c r="K172" i="38"/>
  <c r="K159" i="38"/>
  <c r="K162" i="38"/>
  <c r="K169" i="38"/>
  <c r="F44" i="38"/>
  <c r="J43" i="38"/>
  <c r="K43" i="38" s="1"/>
  <c r="F133" i="38"/>
  <c r="J132" i="38"/>
  <c r="K132" i="38" s="1"/>
  <c r="F100" i="38"/>
  <c r="J99" i="38"/>
  <c r="K99" i="38" s="1"/>
  <c r="F82" i="38"/>
  <c r="J81" i="38"/>
  <c r="K81" i="38" s="1"/>
  <c r="F58" i="38"/>
  <c r="J57" i="38"/>
  <c r="K57" i="38" s="1"/>
  <c r="F19" i="38"/>
  <c r="J18" i="38"/>
  <c r="K18" i="38" s="1"/>
  <c r="F12" i="38"/>
  <c r="J8" i="38"/>
  <c r="K8" i="38" s="1"/>
  <c r="J130" i="38"/>
  <c r="K130" i="38" s="1"/>
  <c r="J55" i="38"/>
  <c r="K55" i="38" s="1"/>
  <c r="O16" i="38" l="1"/>
  <c r="F35" i="38"/>
  <c r="F28" i="38"/>
  <c r="F24" i="38"/>
  <c r="F15" i="38"/>
  <c r="J129" i="38"/>
  <c r="K129" i="38" s="1"/>
  <c r="F126" i="38"/>
  <c r="J125" i="38"/>
  <c r="K125" i="38" s="1"/>
  <c r="J107" i="38"/>
  <c r="K107" i="38" s="1"/>
  <c r="F108" i="38"/>
  <c r="F76" i="38"/>
  <c r="J74" i="38"/>
  <c r="K74" i="38" s="1"/>
  <c r="J70" i="38"/>
  <c r="K70" i="38" s="1"/>
  <c r="F72" i="38"/>
  <c r="F52" i="38"/>
  <c r="J50" i="38"/>
  <c r="K50" i="38" s="1"/>
  <c r="F96" i="38"/>
  <c r="J95" i="38"/>
  <c r="K95" i="38" s="1"/>
  <c r="J120" i="38" l="1"/>
  <c r="K120" i="38" s="1"/>
  <c r="J11" i="38"/>
  <c r="K11" i="38" s="1"/>
  <c r="J128" i="38" l="1"/>
  <c r="K128" i="38" s="1"/>
  <c r="J131" i="38"/>
  <c r="K131" i="38" s="1"/>
  <c r="J127" i="38"/>
  <c r="K127" i="38" s="1"/>
  <c r="J124" i="38"/>
  <c r="K124" i="38" s="1"/>
  <c r="K126" i="38" s="1"/>
  <c r="J122" i="38"/>
  <c r="K122" i="38" s="1"/>
  <c r="K123" i="38" s="1"/>
  <c r="J119" i="38"/>
  <c r="K119" i="38" s="1"/>
  <c r="K121" i="38" s="1"/>
  <c r="J117" i="38"/>
  <c r="K117" i="38" s="1"/>
  <c r="K118" i="38" s="1"/>
  <c r="J115" i="38"/>
  <c r="K115" i="38" s="1"/>
  <c r="K116" i="38" s="1"/>
  <c r="J112" i="38"/>
  <c r="K112" i="38" s="1"/>
  <c r="J113" i="38"/>
  <c r="K113" i="38" s="1"/>
  <c r="J111" i="38"/>
  <c r="K111" i="38" s="1"/>
  <c r="F114" i="38"/>
  <c r="J109" i="38"/>
  <c r="K109" i="38" s="1"/>
  <c r="K110" i="38" s="1"/>
  <c r="J106" i="38"/>
  <c r="K106" i="38" s="1"/>
  <c r="K108" i="38" s="1"/>
  <c r="J104" i="38"/>
  <c r="K104" i="38" s="1"/>
  <c r="J103" i="38"/>
  <c r="K103" i="38" s="1"/>
  <c r="F105" i="38"/>
  <c r="J101" i="38"/>
  <c r="K101" i="38" s="1"/>
  <c r="K102" i="38" s="1"/>
  <c r="J98" i="38"/>
  <c r="K98" i="38" s="1"/>
  <c r="J97" i="38"/>
  <c r="K97" i="38" s="1"/>
  <c r="J94" i="38"/>
  <c r="K94" i="38" s="1"/>
  <c r="K96" i="38" s="1"/>
  <c r="J91" i="38"/>
  <c r="K91" i="38" s="1"/>
  <c r="J92" i="38"/>
  <c r="K92" i="38" s="1"/>
  <c r="J90" i="38"/>
  <c r="K90" i="38" s="1"/>
  <c r="F93" i="38"/>
  <c r="J88" i="38"/>
  <c r="K88" i="38" s="1"/>
  <c r="K89" i="38" s="1"/>
  <c r="J84" i="38"/>
  <c r="K84" i="38" s="1"/>
  <c r="J83" i="38"/>
  <c r="K83" i="38" s="1"/>
  <c r="F85" i="38"/>
  <c r="J78" i="38"/>
  <c r="K78" i="38" s="1"/>
  <c r="J79" i="38"/>
  <c r="K79" i="38" s="1"/>
  <c r="O9" i="38" s="1"/>
  <c r="J80" i="38"/>
  <c r="K80" i="38" s="1"/>
  <c r="J77" i="38"/>
  <c r="K77" i="38" s="1"/>
  <c r="J75" i="38"/>
  <c r="K75" i="38" s="1"/>
  <c r="J71" i="38"/>
  <c r="K71" i="38" s="1"/>
  <c r="J69" i="38"/>
  <c r="K69" i="38" s="1"/>
  <c r="K67" i="38"/>
  <c r="J67" i="38"/>
  <c r="J66" i="38"/>
  <c r="K66" i="38" s="1"/>
  <c r="F68" i="38"/>
  <c r="J62" i="38"/>
  <c r="K62" i="38" s="1"/>
  <c r="J63" i="38"/>
  <c r="K63" i="38" s="1"/>
  <c r="J64" i="38"/>
  <c r="K64" i="38" s="1"/>
  <c r="J61" i="38"/>
  <c r="K61" i="38" s="1"/>
  <c r="F65" i="38"/>
  <c r="J59" i="38"/>
  <c r="K59" i="38" s="1"/>
  <c r="K60" i="38" s="1"/>
  <c r="J54" i="38"/>
  <c r="K54" i="38" s="1"/>
  <c r="J56" i="38"/>
  <c r="K56" i="38" s="1"/>
  <c r="J53" i="38"/>
  <c r="K53" i="38" s="1"/>
  <c r="J51" i="38"/>
  <c r="K51" i="38" s="1"/>
  <c r="J49" i="38"/>
  <c r="K49" i="38" s="1"/>
  <c r="J46" i="38"/>
  <c r="K46" i="38" s="1"/>
  <c r="J47" i="38"/>
  <c r="K47" i="38" s="1"/>
  <c r="J45" i="38"/>
  <c r="K45" i="38" s="1"/>
  <c r="F48" i="38"/>
  <c r="J40" i="38"/>
  <c r="K40" i="38" s="1"/>
  <c r="J41" i="38"/>
  <c r="K41" i="38" s="1"/>
  <c r="J42" i="38"/>
  <c r="K42" i="38" s="1"/>
  <c r="J39" i="38"/>
  <c r="K39" i="38" s="1"/>
  <c r="K44" i="38" s="1"/>
  <c r="J37" i="38"/>
  <c r="K37" i="38" s="1"/>
  <c r="J36" i="38"/>
  <c r="K36" i="38" s="1"/>
  <c r="F38" i="38"/>
  <c r="J30" i="38"/>
  <c r="K30" i="38" s="1"/>
  <c r="J31" i="38"/>
  <c r="K31" i="38" s="1"/>
  <c r="J32" i="38"/>
  <c r="K32" i="38" s="1"/>
  <c r="O10" i="38" s="1"/>
  <c r="J33" i="38"/>
  <c r="K33" i="38" s="1"/>
  <c r="J34" i="38"/>
  <c r="K34" i="38" s="1"/>
  <c r="K100" i="38" l="1"/>
  <c r="K68" i="38"/>
  <c r="K38" i="38"/>
  <c r="K72" i="38"/>
  <c r="K133" i="38"/>
  <c r="K58" i="38"/>
  <c r="K82" i="38"/>
  <c r="K52" i="38"/>
  <c r="K85" i="38"/>
  <c r="K105" i="38"/>
  <c r="K48" i="38"/>
  <c r="K65" i="38"/>
  <c r="K93" i="38"/>
  <c r="K114" i="38"/>
  <c r="J26" i="38"/>
  <c r="K26" i="38" s="1"/>
  <c r="J27" i="38"/>
  <c r="K27" i="38" s="1"/>
  <c r="J25" i="38"/>
  <c r="K25" i="38" s="1"/>
  <c r="J21" i="38"/>
  <c r="K21" i="38" s="1"/>
  <c r="J22" i="38"/>
  <c r="K22" i="38" s="1"/>
  <c r="J23" i="38"/>
  <c r="K23" i="38" s="1"/>
  <c r="J20" i="38"/>
  <c r="K20" i="38" s="1"/>
  <c r="O12" i="38" l="1"/>
  <c r="K24" i="38"/>
  <c r="K28" i="38"/>
  <c r="F87" i="38"/>
  <c r="J13" i="38" l="1"/>
  <c r="K13" i="38" s="1"/>
  <c r="J14" i="38"/>
  <c r="K14" i="38" s="1"/>
  <c r="O14" i="38" s="1"/>
  <c r="J16" i="38"/>
  <c r="K16" i="38" s="1"/>
  <c r="J17" i="38"/>
  <c r="K17" i="38" s="1"/>
  <c r="J29" i="38"/>
  <c r="K29" i="38" s="1"/>
  <c r="K35" i="38" s="1"/>
  <c r="J73" i="38"/>
  <c r="K73" i="38" s="1"/>
  <c r="K76" i="38" s="1"/>
  <c r="J86" i="38"/>
  <c r="K15" i="38" l="1"/>
  <c r="K19" i="38"/>
  <c r="K86" i="38"/>
  <c r="J9" i="38"/>
  <c r="K9" i="38" s="1"/>
  <c r="O13" i="38" s="1"/>
  <c r="J10" i="38"/>
  <c r="K10" i="38" s="1"/>
  <c r="O11" i="38" s="1"/>
  <c r="J7" i="38"/>
  <c r="K7" i="38" s="1"/>
  <c r="K12" i="38" l="1"/>
  <c r="O15" i="38"/>
  <c r="O17" i="38" s="1"/>
  <c r="F60" i="38"/>
  <c r="K174" i="38" l="1"/>
  <c r="K87" i="38"/>
</calcChain>
</file>

<file path=xl/sharedStrings.xml><?xml version="1.0" encoding="utf-8"?>
<sst xmlns="http://schemas.openxmlformats.org/spreadsheetml/2006/main" count="466" uniqueCount="136">
  <si>
    <t>№ п\п</t>
  </si>
  <si>
    <t>Наименование объекта закупки</t>
  </si>
  <si>
    <t>Наименование и описание объекта закупки</t>
  </si>
  <si>
    <t>Ед. изм.</t>
  </si>
  <si>
    <t>Типоразмер –АА, Алкалиновые батарейки, напряжение –не менее 1,5 В. В упаковке не менее 12 шт.</t>
  </si>
  <si>
    <t>Устройство  для  скрепления страниц с помощью  металлических  скоб № 24, загрузка  не менее 50 скоб, пробивная  толщина не менее 12 листов, глубина прошивки не менее 43 мм.</t>
  </si>
  <si>
    <t>Формат А4, применим для подшивки документов, не менее 200 шт. в упаковке.</t>
  </si>
  <si>
    <t>Размер: ширина ленты не менее 5 мм, длина ленты не менее 40 м. Съемный колпачок защищает от высыхания рабочий узел.</t>
  </si>
  <si>
    <t>шт</t>
  </si>
  <si>
    <t>Комбинированный из натурального каучука</t>
  </si>
  <si>
    <t>Единичные цены (тарифы)</t>
  </si>
  <si>
    <t>1*</t>
  </si>
  <si>
    <t>2*</t>
  </si>
  <si>
    <t>3*</t>
  </si>
  <si>
    <t>Начальная цена, руб.</t>
  </si>
  <si>
    <t>Средняя цена, руб.</t>
  </si>
  <si>
    <t>Упаковка из не менее 5 цветов, пластиковые полупрозрачные для выделения фрагментов текста, размер не менее 12х45 мм, без надписи</t>
  </si>
  <si>
    <t>АК</t>
  </si>
  <si>
    <t>КДН</t>
  </si>
  <si>
    <t>Администрация</t>
  </si>
  <si>
    <t>ОТ</t>
  </si>
  <si>
    <t>Итого по виду товара</t>
  </si>
  <si>
    <t>Архив</t>
  </si>
  <si>
    <t>уп</t>
  </si>
  <si>
    <t>шт.</t>
  </si>
  <si>
    <t>Ширина не менее 18 мм</t>
  </si>
  <si>
    <t>Итого: начальная (максимальная) цена контракта</t>
  </si>
  <si>
    <t>Нижняя поверхность антискользящая, с прозрачным верхним слоем,49*65 см, черная</t>
  </si>
  <si>
    <t>Метод обоснования начальной (максимальной) цены: метод сопоставления розничных цен</t>
  </si>
  <si>
    <t xml:space="preserve">Способ размещения заказа: электронный аукцион </t>
  </si>
  <si>
    <t>Загс</t>
  </si>
  <si>
    <t>Общее количество</t>
  </si>
  <si>
    <t>Ластик (22.19.73.120)</t>
  </si>
  <si>
    <t>Степлер (28.99.11.123)</t>
  </si>
  <si>
    <t>Клейкие закладки (17.23.11.150)</t>
  </si>
  <si>
    <t>Картон (17.12.75.000)</t>
  </si>
  <si>
    <t>Батарейка (27.20.11.000)</t>
  </si>
  <si>
    <t>ОПЕКА</t>
  </si>
  <si>
    <t>ЗАГС</t>
  </si>
  <si>
    <t>Типоразмер –ААА, Алкалиновые батарейки, напряжение –не менее 1,5 В. В упаковке не менее 4 шт.</t>
  </si>
  <si>
    <t>Наименование отдела (упр)</t>
  </si>
  <si>
    <t>Цветная бумага формата А4, 5 цветов, 250 листов</t>
  </si>
  <si>
    <t>О.Ю.Сорокина</t>
  </si>
  <si>
    <t>АРХИВ</t>
  </si>
  <si>
    <t>Блок липкий (17.23.11.150)</t>
  </si>
  <si>
    <r>
      <rPr>
        <sz val="9"/>
        <rFont val="Times New Roman"/>
        <family val="1"/>
        <charset val="204"/>
      </rPr>
      <t>Количество листов 100. Размер 76х76 мм. Цвет: ассорти. Плотность бумаги 80 г/м2.</t>
    </r>
    <r>
      <rPr>
        <b/>
        <sz val="9"/>
        <rFont val="Times New Roman"/>
        <family val="1"/>
        <charset val="204"/>
      </rPr>
      <t xml:space="preserve">
</t>
    </r>
  </si>
  <si>
    <t>Блок из разноцветной бумаги с липким краем. В блоке пять ярких неоновых цветов по 80 листов. Размер не менее 76х76.Кол-во листов в блоке не менее 400.</t>
  </si>
  <si>
    <t>Блок для записи с липким краем (17.23.11.150)</t>
  </si>
  <si>
    <t>Корректирующая лента (17.23.11.150)</t>
  </si>
  <si>
    <t>Корректирующая жидкость   (20.30.22.160)</t>
  </si>
  <si>
    <t>Основа: быстросохнущая. Тип аппликатора: ворсовая кисточка. Объем флакона 20 мл. Наличие металлического шарика внутри флакона. Применяется для корректировки всех типов документов, включая бумагу для факсов. Подходит для исправления всех видов чернил.</t>
  </si>
  <si>
    <t xml:space="preserve">Устройство  для  скрепления страниц с помощью  металлических  скоб № 10, сшивает до 18 листов. Материал корпуса: пластик. </t>
  </si>
  <si>
    <t>Нить прошивная     (20.60.12.120)</t>
  </si>
  <si>
    <t>Прошивная лавсановая нить в бобинах, длина намотки —  1000 м.</t>
  </si>
  <si>
    <t>Цветная бумага "Радуга". (17.12.77.110)</t>
  </si>
  <si>
    <t>Бумага для факса (17.12.14.173)</t>
  </si>
  <si>
    <t>Внутренний диаметр втулки 12 мм. Диаметр намотки 30 мм. Длина намотки 26 м. Ширина 210 мм. Плотность 55 гм2.</t>
  </si>
  <si>
    <t>Рулон</t>
  </si>
  <si>
    <t>кдн</t>
  </si>
  <si>
    <t>Обращение ТКО</t>
  </si>
  <si>
    <t>Исполнитель</t>
  </si>
  <si>
    <t>А. В. Тарасенко</t>
  </si>
  <si>
    <t xml:space="preserve">Отдел прогнозирования трудовых отношений                                                   </t>
  </si>
  <si>
    <t xml:space="preserve">Т. А. Алетдинова </t>
  </si>
  <si>
    <t xml:space="preserve">Ю. С. Лыпелмен </t>
  </si>
  <si>
    <t xml:space="preserve">Т.В. Оводова </t>
  </si>
  <si>
    <t xml:space="preserve">Т. Н. Сафонова </t>
  </si>
  <si>
    <t>М. Г. Филиппова</t>
  </si>
  <si>
    <t>Отдел по охране окружающей среды</t>
  </si>
  <si>
    <t>О. Н. Карзухина</t>
  </si>
  <si>
    <t>Степлер мощный, до 85 листов, на противоскользящем основании</t>
  </si>
  <si>
    <t xml:space="preserve"> Иглы для прошивки документов (25.93.18.110  )</t>
  </si>
  <si>
    <t>ЛИМИТ</t>
  </si>
  <si>
    <t>Канцел 1</t>
  </si>
  <si>
    <t>Итого</t>
  </si>
  <si>
    <t>ТКО</t>
  </si>
  <si>
    <t>Коврик на стол (22.29.25.000)</t>
  </si>
  <si>
    <t>Степлер (28.99.11.123 )</t>
  </si>
  <si>
    <t>Книга учета (17.23.13.120-00000001)</t>
  </si>
  <si>
    <t xml:space="preserve">Вид линовки: клетка.
Количество листов: не более 120.
Ориентация страницы: вертикальная.
</t>
  </si>
  <si>
    <t>Ежедневник (17.23.13.191-00000003)</t>
  </si>
  <si>
    <t xml:space="preserve">Вид ежедневника: недатированный.
Формат листа: А5.
</t>
  </si>
  <si>
    <t xml:space="preserve">Длина не менее 90 мм, но не более 100 мм.
Ширина не менее 90 мм, но не более 100 мм.
Количество листов в блоке более 400.
Тип – без клейкого края.
В боксе. 
Количество цветов: более 1.
</t>
  </si>
  <si>
    <t>Клей - карандаш (20.52.10.190-00000003)</t>
  </si>
  <si>
    <t xml:space="preserve">Масса не менее 20 г, но не более 25 г.
Тип: твердый.
</t>
  </si>
  <si>
    <t xml:space="preserve">Клей ПВА (20.52.10.190-00000005)  </t>
  </si>
  <si>
    <t xml:space="preserve">Объем не менее 100 мл, но не более 150 мл.
Тип: жидкий.
</t>
  </si>
  <si>
    <t>Фотобумага,А4 (20.59.11.130-00000002)</t>
  </si>
  <si>
    <t xml:space="preserve">Количество листов в упаковке не менее 50, но не более 100.
Формат листа – А4.
Тип бумаги: глянцевая.
</t>
  </si>
  <si>
    <t xml:space="preserve">Количество листов в упаковке не менее 50, но не более 100.
Формат листа – А 4.
Тип бумаги: матовая.
</t>
  </si>
  <si>
    <t>Клейкая лента канцелярская. (22.29.21.000-00000002)</t>
  </si>
  <si>
    <t xml:space="preserve">Тип: односторонняя.
Длина намотки не менее 40 м.
Ширина не менее 19 мм.
Цвет: прозрачная.
</t>
  </si>
  <si>
    <t>Папка пластиковая.(22.29.25.000-00000004)</t>
  </si>
  <si>
    <t xml:space="preserve">Тип: папка файловая.
Формат: А4.
Ширина не менее 30 мм, но не более 35 мм.
</t>
  </si>
  <si>
    <t>Папка пластиковая. (22.29.25.000-00000010)</t>
  </si>
  <si>
    <t xml:space="preserve">Тип: папка-уголок.
Формат: А4.
</t>
  </si>
  <si>
    <t>Папка пластиковая.(22.29.25.000-00000006)</t>
  </si>
  <si>
    <t xml:space="preserve">Папка-планшет.
Формат: А4.
</t>
  </si>
  <si>
    <t xml:space="preserve">Папка пластиковая.(22.29.25.000-00000008 ) </t>
  </si>
  <si>
    <t xml:space="preserve">Тип: папка-скоросшиватель.
Формат: А4.
Ширина не менее 15 мм, но не более 20 мм.
</t>
  </si>
  <si>
    <t>Папка пластиковая (22.29.25.000-00000009)</t>
  </si>
  <si>
    <t xml:space="preserve">Способ фиксации: молния.
Тип: папка-конверт.
Формат: А4+.
</t>
  </si>
  <si>
    <t>Файл-вкладыш (22.29.25.000-00000013)</t>
  </si>
  <si>
    <t xml:space="preserve">Вид: глянцевый.
Формат: А4.
</t>
  </si>
  <si>
    <t>Лоток для бумаги пластиковый. (22.29.25.000-00000014)</t>
  </si>
  <si>
    <t xml:space="preserve">Тип: вертикальный.
Ширина секции не менее 80 мм, но не более 90 мм.
Количество секций – 1.
</t>
  </si>
  <si>
    <t>Тип крепления: зажим, шнур.</t>
  </si>
  <si>
    <t>Ножницы канцелярские (25.71.11.120-00000004)</t>
  </si>
  <si>
    <t xml:space="preserve">Тип лезвия: остроконечное.
Вид лезвия: прямое.
Длина не менее 165 мм, но не более 170 мм.
</t>
  </si>
  <si>
    <t>Нож канцелярский (25.71.13.110-00000001)</t>
  </si>
  <si>
    <t xml:space="preserve">Точилка канцелярская для карандашей (25.71.13.110-00000004) </t>
  </si>
  <si>
    <t>Тип: ручная.</t>
  </si>
  <si>
    <t>Диск оптический (26.80.12.000-00000002)</t>
  </si>
  <si>
    <t>Тип носителя: DVD-RW.</t>
  </si>
  <si>
    <t>Ручка канцелярская (32.99.12.110-00000005)</t>
  </si>
  <si>
    <t xml:space="preserve">Вид: гелевая.
Возможность замены пишущего стержня.
Толщина линии письма: 0,5 мм.
Цвет чернил: синий.
</t>
  </si>
  <si>
    <t>Ручка канцелярская (32.99.12.110-00000007)</t>
  </si>
  <si>
    <t xml:space="preserve">Вид: шариковая.
Возможность замены пишущего стержня.
Толщина линии письма: 0,5 мм.
Цвет чернил: синий.
</t>
  </si>
  <si>
    <t>Ручка канцелярская (32.99.12.110-00000008)</t>
  </si>
  <si>
    <t xml:space="preserve">Вид: шариковая.
Возможность замены пишущего стержня.
Ручка автоматическая.
Толщина линии письма 0,5 мм.
Цвет чернил: черный, красный, зеленый, синий.
</t>
  </si>
  <si>
    <t>Маркер (32.99.12.120-00000006)</t>
  </si>
  <si>
    <t xml:space="preserve">Вид: текстовыделитель.
Форма наконечника: клиновидная.
</t>
  </si>
  <si>
    <t>Диаметр грифеля - 0,5 мм</t>
  </si>
  <si>
    <t>Карандаш механический (32.99.12.130-00000001)</t>
  </si>
  <si>
    <t>Карандаш чернографитный (32.99.15.110-00000002)</t>
  </si>
  <si>
    <t xml:space="preserve">Тип: ТМ (твердомягкий).
Наличие заточенного стержня. 
Наличие ластика
</t>
  </si>
  <si>
    <t xml:space="preserve">Грифель для карандаша механического  (32.99.15.120-00000002)  </t>
  </si>
  <si>
    <t xml:space="preserve">Диаметр грифеля более 0.5мм.
Грифель цветной.
Количество в упаковке не менее 10 штук, но не более 20 штук.
</t>
  </si>
  <si>
    <t xml:space="preserve">Диаметр грифеля не менее 0.7мм.
Грифель цветной.
Количестве в упаковке не менее 10 штук, но не более 20 штук.
</t>
  </si>
  <si>
    <t>Обоснование начальной максимальной цены канцелярских товаров на 2019 г</t>
  </si>
  <si>
    <t>Металлическая игла (без покрытия ) Длина 150 мм.</t>
  </si>
  <si>
    <t>Бейдж (22.29.25.000)</t>
  </si>
  <si>
    <t>Блоки для записей.   (17.23.13.199-00000002 )</t>
  </si>
  <si>
    <t xml:space="preserve">Тип: односторонняя.
Длина намотки не менее 40 м.
Ширина не менее 66 мм.
Цвет: прозрачная. 
</t>
  </si>
  <si>
    <t>Клейкая лента канцелярская. (22.29.21.000-00000001)</t>
  </si>
  <si>
    <t xml:space="preserve">Тип ленты: двухсторонняя.
Длина намотки более 10 м.
Ширина не менее 50 мм.
Цвет: прозрачная.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</si>
</sst>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209">
    <xf numFmtId="0" fontId="0" fillId="0" borderId="0" xfId="0"/>
    <xf numFmtId="0" fontId="11" fillId="0" borderId="0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4" fontId="11" fillId="0" borderId="2" xfId="0" applyNumberFormat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/>
    </xf>
    <xf numFmtId="4" fontId="11" fillId="0" borderId="1" xfId="1" applyNumberFormat="1" applyFont="1" applyFill="1" applyBorder="1" applyAlignment="1">
      <alignment horizontal="center" vertical="center"/>
    </xf>
    <xf numFmtId="4" fontId="11" fillId="0" borderId="2" xfId="1" applyNumberFormat="1" applyFont="1" applyFill="1" applyBorder="1" applyAlignment="1">
      <alignment horizontal="center" vertical="center"/>
    </xf>
    <xf numFmtId="4" fontId="11" fillId="0" borderId="8" xfId="1" applyNumberFormat="1" applyFont="1" applyFill="1" applyBorder="1" applyAlignment="1">
      <alignment horizontal="center" vertical="center"/>
    </xf>
    <xf numFmtId="4" fontId="12" fillId="0" borderId="2" xfId="1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7" xfId="1" applyNumberFormat="1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/>
    </xf>
    <xf numFmtId="0" fontId="11" fillId="0" borderId="2" xfId="3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4" fontId="15" fillId="0" borderId="2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1" fillId="0" borderId="14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top" wrapText="1"/>
    </xf>
    <xf numFmtId="4" fontId="11" fillId="0" borderId="2" xfId="3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" fontId="11" fillId="0" borderId="6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4" fontId="11" fillId="0" borderId="5" xfId="1" applyNumberFormat="1" applyFont="1" applyFill="1" applyBorder="1" applyAlignment="1">
      <alignment horizontal="center" vertical="center"/>
    </xf>
    <xf numFmtId="4" fontId="11" fillId="0" borderId="9" xfId="1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 wrapText="1"/>
    </xf>
    <xf numFmtId="4" fontId="11" fillId="0" borderId="2" xfId="2" applyNumberFormat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4" fontId="11" fillId="0" borderId="6" xfId="1" applyNumberFormat="1" applyFont="1" applyFill="1" applyBorder="1" applyAlignment="1">
      <alignment horizontal="center" vertical="center"/>
    </xf>
    <xf numFmtId="4" fontId="11" fillId="0" borderId="13" xfId="1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justify" vertical="center" wrapText="1"/>
    </xf>
    <xf numFmtId="0" fontId="11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horizontal="center" vertical="center"/>
    </xf>
    <xf numFmtId="0" fontId="11" fillId="0" borderId="2" xfId="0" applyFont="1" applyFill="1" applyBorder="1" applyAlignment="1"/>
    <xf numFmtId="4" fontId="11" fillId="0" borderId="8" xfId="3" applyNumberFormat="1" applyFont="1" applyFill="1" applyBorder="1" applyAlignment="1">
      <alignment horizontal="center" vertical="center"/>
    </xf>
    <xf numFmtId="4" fontId="11" fillId="0" borderId="8" xfId="2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4" fontId="12" fillId="0" borderId="6" xfId="1" applyNumberFormat="1" applyFont="1" applyFill="1" applyBorder="1" applyAlignment="1">
      <alignment horizontal="center" vertical="center"/>
    </xf>
    <xf numFmtId="0" fontId="11" fillId="0" borderId="8" xfId="2" applyFont="1" applyFill="1" applyBorder="1" applyAlignment="1">
      <alignment horizontal="center" vertical="center"/>
    </xf>
    <xf numFmtId="4" fontId="11" fillId="0" borderId="7" xfId="2" applyNumberFormat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7" xfId="0" applyFont="1" applyFill="1" applyBorder="1" applyAlignment="1"/>
    <xf numFmtId="0" fontId="12" fillId="0" borderId="7" xfId="0" applyFont="1" applyFill="1" applyBorder="1" applyAlignment="1"/>
    <xf numFmtId="4" fontId="11" fillId="0" borderId="7" xfId="0" applyNumberFormat="1" applyFont="1" applyFill="1" applyBorder="1" applyAlignment="1"/>
    <xf numFmtId="4" fontId="12" fillId="0" borderId="7" xfId="0" applyNumberFormat="1" applyFont="1" applyFill="1" applyBorder="1" applyAlignment="1"/>
    <xf numFmtId="4" fontId="11" fillId="0" borderId="8" xfId="0" applyNumberFormat="1" applyFont="1" applyFill="1" applyBorder="1" applyAlignment="1"/>
    <xf numFmtId="4" fontId="12" fillId="0" borderId="6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10" xfId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0" xfId="0" applyFont="1" applyFill="1" applyBorder="1" applyAlignment="1"/>
    <xf numFmtId="0" fontId="6" fillId="0" borderId="0" xfId="0" applyFont="1" applyFill="1"/>
    <xf numFmtId="0" fontId="17" fillId="0" borderId="2" xfId="0" applyFont="1" applyFill="1" applyBorder="1" applyAlignment="1">
      <alignment horizontal="center"/>
    </xf>
    <xf numFmtId="4" fontId="1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18" fillId="0" borderId="2" xfId="2" applyFont="1" applyFill="1" applyBorder="1" applyAlignment="1">
      <alignment horizontal="center" vertical="center"/>
    </xf>
    <xf numFmtId="4" fontId="18" fillId="0" borderId="3" xfId="2" applyNumberFormat="1" applyFont="1" applyFill="1" applyBorder="1" applyAlignment="1">
      <alignment horizontal="center" vertical="center"/>
    </xf>
    <xf numFmtId="4" fontId="4" fillId="0" borderId="3" xfId="2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18" fillId="0" borderId="4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0" fontId="18" fillId="0" borderId="2" xfId="3" applyFont="1" applyFill="1" applyBorder="1" applyAlignment="1">
      <alignment horizontal="center" vertical="center" wrapText="1"/>
    </xf>
    <xf numFmtId="4" fontId="18" fillId="0" borderId="4" xfId="3" applyNumberFormat="1" applyFont="1" applyFill="1" applyBorder="1" applyAlignment="1">
      <alignment horizontal="center" vertical="center" wrapText="1"/>
    </xf>
    <xf numFmtId="4" fontId="4" fillId="0" borderId="4" xfId="3" applyNumberFormat="1" applyFont="1" applyFill="1" applyBorder="1" applyAlignment="1">
      <alignment horizontal="center" vertical="center" wrapText="1"/>
    </xf>
    <xf numFmtId="0" fontId="17" fillId="0" borderId="2" xfId="0" applyFont="1" applyFill="1" applyBorder="1"/>
    <xf numFmtId="4" fontId="17" fillId="0" borderId="2" xfId="0" applyNumberFormat="1" applyFont="1" applyFill="1" applyBorder="1"/>
    <xf numFmtId="4" fontId="6" fillId="0" borderId="1" xfId="0" applyNumberFormat="1" applyFont="1" applyFill="1" applyBorder="1"/>
    <xf numFmtId="0" fontId="7" fillId="0" borderId="6" xfId="0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8" fillId="0" borderId="0" xfId="0" applyFont="1" applyFill="1" applyAlignment="1"/>
    <xf numFmtId="0" fontId="6" fillId="0" borderId="0" xfId="0" applyFont="1" applyFill="1" applyAlignment="1"/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/>
    <xf numFmtId="0" fontId="16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/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0" fillId="0" borderId="0" xfId="0" applyFill="1" applyAlignment="1"/>
    <xf numFmtId="0" fontId="0" fillId="0" borderId="5" xfId="0" applyFill="1" applyBorder="1" applyAlignment="1">
      <alignment horizontal="center" vertical="center" wrapText="1"/>
    </xf>
    <xf numFmtId="0" fontId="0" fillId="0" borderId="10" xfId="0" applyFill="1" applyBorder="1"/>
    <xf numFmtId="4" fontId="6" fillId="0" borderId="10" xfId="0" applyNumberFormat="1" applyFont="1" applyFill="1" applyBorder="1"/>
    <xf numFmtId="4" fontId="6" fillId="0" borderId="10" xfId="0" applyNumberFormat="1" applyFont="1" applyFill="1" applyBorder="1" applyAlignment="1">
      <alignment vertical="center"/>
    </xf>
    <xf numFmtId="0" fontId="11" fillId="0" borderId="5" xfId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1" fillId="0" borderId="10" xfId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11" fillId="0" borderId="12" xfId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wrapText="1"/>
    </xf>
    <xf numFmtId="0" fontId="12" fillId="0" borderId="14" xfId="2" applyFont="1" applyFill="1" applyBorder="1" applyAlignment="1">
      <alignment wrapText="1"/>
    </xf>
    <xf numFmtId="0" fontId="0" fillId="0" borderId="12" xfId="0" applyFill="1" applyBorder="1" applyAlignment="1">
      <alignment wrapText="1"/>
    </xf>
    <xf numFmtId="0" fontId="12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2" fillId="0" borderId="3" xfId="2" applyFont="1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5" xfId="3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0" fillId="0" borderId="6" xfId="0" applyFill="1" applyBorder="1" applyAlignment="1"/>
    <xf numFmtId="0" fontId="11" fillId="0" borderId="1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justify" vertical="center" wrapText="1"/>
    </xf>
    <xf numFmtId="0" fontId="0" fillId="0" borderId="11" xfId="0" applyFill="1" applyBorder="1" applyAlignment="1">
      <alignment horizontal="justify" vertical="center" wrapText="1"/>
    </xf>
    <xf numFmtId="0" fontId="0" fillId="0" borderId="6" xfId="0" applyFill="1" applyBorder="1" applyAlignment="1">
      <alignment horizontal="justify" vertical="center" wrapText="1"/>
    </xf>
    <xf numFmtId="0" fontId="15" fillId="0" borderId="5" xfId="0" applyFont="1" applyFill="1" applyBorder="1" applyAlignment="1">
      <alignment horizontal="justify" vertical="center" wrapText="1"/>
    </xf>
    <xf numFmtId="0" fontId="12" fillId="0" borderId="2" xfId="3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11" fillId="0" borderId="5" xfId="3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11" fillId="0" borderId="7" xfId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/>
    </xf>
    <xf numFmtId="0" fontId="10" fillId="0" borderId="0" xfId="0" applyFont="1" applyFill="1" applyAlignment="1">
      <alignment horizontal="center"/>
    </xf>
    <xf numFmtId="0" fontId="11" fillId="0" borderId="13" xfId="0" applyFont="1" applyFill="1" applyBorder="1" applyAlignment="1"/>
    <xf numFmtId="0" fontId="10" fillId="0" borderId="13" xfId="0" applyFont="1" applyFill="1" applyBorder="1" applyAlignment="1"/>
    <xf numFmtId="0" fontId="10" fillId="0" borderId="6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1" fillId="0" borderId="5" xfId="2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"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0"/>
  <sheetViews>
    <sheetView tabSelected="1" topLeftCell="A152" zoomScaleNormal="100" workbookViewId="0">
      <selection sqref="A1:O175"/>
    </sheetView>
  </sheetViews>
  <sheetFormatPr defaultRowHeight="15" x14ac:dyDescent="0.25"/>
  <cols>
    <col min="1" max="1" width="3.42578125" style="91" customWidth="1"/>
    <col min="2" max="2" width="21.5703125" style="91" customWidth="1"/>
    <col min="3" max="3" width="53.28515625" style="91" customWidth="1"/>
    <col min="4" max="4" width="9.140625" style="91"/>
    <col min="5" max="5" width="4" style="91" customWidth="1"/>
    <col min="6" max="6" width="6.7109375" style="91" customWidth="1"/>
    <col min="7" max="7" width="8" style="91" customWidth="1"/>
    <col min="8" max="8" width="8.28515625" style="91" customWidth="1"/>
    <col min="9" max="10" width="7.85546875" style="91" customWidth="1"/>
    <col min="11" max="11" width="11.28515625" style="91" customWidth="1"/>
    <col min="12" max="13" width="9.140625" style="91"/>
    <col min="14" max="14" width="12.5703125" style="91" customWidth="1"/>
    <col min="15" max="15" width="10" style="91" bestFit="1" customWidth="1"/>
    <col min="16" max="16" width="10.85546875" style="130" customWidth="1"/>
    <col min="17" max="16384" width="9.140625" style="91"/>
  </cols>
  <sheetData>
    <row r="1" spans="1:16" x14ac:dyDescent="0.25">
      <c r="A1" s="190" t="s">
        <v>129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6" ht="4.5" customHeight="1" x14ac:dyDescent="0.25">
      <c r="A2" s="191"/>
      <c r="B2" s="191"/>
      <c r="C2" s="191"/>
      <c r="D2" s="191"/>
      <c r="E2" s="191"/>
      <c r="F2" s="191"/>
      <c r="G2" s="191"/>
      <c r="H2" s="191"/>
      <c r="I2" s="191"/>
      <c r="J2" s="191"/>
      <c r="K2" s="191"/>
    </row>
    <row r="3" spans="1:16" x14ac:dyDescent="0.25">
      <c r="A3" s="1" t="s">
        <v>28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6" x14ac:dyDescent="0.25">
      <c r="A4" s="192" t="s">
        <v>29</v>
      </c>
      <c r="B4" s="193"/>
      <c r="C4" s="193"/>
      <c r="D4" s="193"/>
      <c r="E4" s="193"/>
      <c r="F4" s="193"/>
      <c r="G4" s="193"/>
      <c r="H4" s="193"/>
      <c r="I4" s="193"/>
      <c r="J4" s="193"/>
      <c r="K4" s="92"/>
    </row>
    <row r="5" spans="1:16" ht="15.75" customHeight="1" x14ac:dyDescent="0.25">
      <c r="A5" s="133" t="s">
        <v>0</v>
      </c>
      <c r="B5" s="133" t="s">
        <v>1</v>
      </c>
      <c r="C5" s="133" t="s">
        <v>2</v>
      </c>
      <c r="D5" s="133" t="s">
        <v>40</v>
      </c>
      <c r="E5" s="133" t="s">
        <v>3</v>
      </c>
      <c r="F5" s="136" t="s">
        <v>31</v>
      </c>
      <c r="G5" s="138" t="s">
        <v>10</v>
      </c>
      <c r="H5" s="187"/>
      <c r="I5" s="140"/>
      <c r="J5" s="188" t="s">
        <v>15</v>
      </c>
      <c r="K5" s="149" t="s">
        <v>14</v>
      </c>
    </row>
    <row r="6" spans="1:16" ht="44.25" customHeight="1" x14ac:dyDescent="0.25">
      <c r="A6" s="194"/>
      <c r="B6" s="194"/>
      <c r="C6" s="194"/>
      <c r="D6" s="194"/>
      <c r="E6" s="194"/>
      <c r="F6" s="195"/>
      <c r="G6" s="66" t="s">
        <v>11</v>
      </c>
      <c r="H6" s="66" t="s">
        <v>12</v>
      </c>
      <c r="I6" s="66" t="s">
        <v>13</v>
      </c>
      <c r="J6" s="189"/>
      <c r="K6" s="163"/>
    </row>
    <row r="7" spans="1:16" ht="24" x14ac:dyDescent="0.25">
      <c r="A7" s="154">
        <v>1</v>
      </c>
      <c r="B7" s="141" t="s">
        <v>83</v>
      </c>
      <c r="C7" s="165" t="s">
        <v>84</v>
      </c>
      <c r="D7" s="84" t="s">
        <v>19</v>
      </c>
      <c r="E7" s="89" t="s">
        <v>8</v>
      </c>
      <c r="F7" s="88">
        <v>100</v>
      </c>
      <c r="G7" s="3">
        <v>29.86</v>
      </c>
      <c r="H7" s="3">
        <v>30.76</v>
      </c>
      <c r="I7" s="3">
        <v>31.35</v>
      </c>
      <c r="J7" s="3">
        <f>ROUND((G7+H7+I7)/3,2)</f>
        <v>30.66</v>
      </c>
      <c r="K7" s="3">
        <f>F7*J7</f>
        <v>3066</v>
      </c>
    </row>
    <row r="8" spans="1:16" ht="24" x14ac:dyDescent="0.25">
      <c r="A8" s="175"/>
      <c r="B8" s="141"/>
      <c r="C8" s="177"/>
      <c r="D8" s="84" t="s">
        <v>59</v>
      </c>
      <c r="E8" s="89" t="s">
        <v>8</v>
      </c>
      <c r="F8" s="88">
        <v>3</v>
      </c>
      <c r="G8" s="3">
        <v>29.86</v>
      </c>
      <c r="H8" s="3">
        <v>30.76</v>
      </c>
      <c r="I8" s="3">
        <v>31.35</v>
      </c>
      <c r="J8" s="3">
        <f>ROUND((G8+H8+I8)/3,2)</f>
        <v>30.66</v>
      </c>
      <c r="K8" s="3">
        <f>F8*J8</f>
        <v>91.98</v>
      </c>
      <c r="M8" s="93"/>
      <c r="N8" s="93" t="s">
        <v>72</v>
      </c>
      <c r="O8" s="93" t="s">
        <v>73</v>
      </c>
      <c r="P8" s="131"/>
    </row>
    <row r="9" spans="1:16" x14ac:dyDescent="0.25">
      <c r="A9" s="175"/>
      <c r="B9" s="141"/>
      <c r="C9" s="177"/>
      <c r="D9" s="84" t="s">
        <v>22</v>
      </c>
      <c r="E9" s="89" t="s">
        <v>8</v>
      </c>
      <c r="F9" s="88">
        <v>42</v>
      </c>
      <c r="G9" s="3">
        <v>29.86</v>
      </c>
      <c r="H9" s="3">
        <v>30.76</v>
      </c>
      <c r="I9" s="3">
        <v>31.35</v>
      </c>
      <c r="J9" s="3">
        <f>ROUND((G9+H9+I9)/3,2)</f>
        <v>30.66</v>
      </c>
      <c r="K9" s="3">
        <f>F9*J9</f>
        <v>1287.72</v>
      </c>
      <c r="M9" s="94" t="s">
        <v>17</v>
      </c>
      <c r="N9" s="95">
        <v>724.08</v>
      </c>
      <c r="O9" s="96">
        <f>K79</f>
        <v>632.55999999999995</v>
      </c>
      <c r="P9" s="132"/>
    </row>
    <row r="10" spans="1:16" ht="17.25" customHeight="1" x14ac:dyDescent="0.25">
      <c r="A10" s="175"/>
      <c r="B10" s="141"/>
      <c r="C10" s="177"/>
      <c r="D10" s="84" t="s">
        <v>37</v>
      </c>
      <c r="E10" s="89" t="s">
        <v>8</v>
      </c>
      <c r="F10" s="88">
        <v>8</v>
      </c>
      <c r="G10" s="3">
        <v>29.86</v>
      </c>
      <c r="H10" s="3">
        <v>30.76</v>
      </c>
      <c r="I10" s="3">
        <v>31.35</v>
      </c>
      <c r="J10" s="3">
        <f>ROUND((G10+H10+I10)/3,2)</f>
        <v>30.66</v>
      </c>
      <c r="K10" s="3">
        <f>F10*J10</f>
        <v>245.28</v>
      </c>
      <c r="M10" s="97" t="s">
        <v>20</v>
      </c>
      <c r="N10" s="98">
        <v>9203.8700000000008</v>
      </c>
      <c r="O10" s="99">
        <f>K32+K55+K91+K130+K161</f>
        <v>5797.25</v>
      </c>
      <c r="P10" s="132"/>
    </row>
    <row r="11" spans="1:16" ht="17.25" customHeight="1" x14ac:dyDescent="0.25">
      <c r="A11" s="134"/>
      <c r="B11" s="142"/>
      <c r="C11" s="153"/>
      <c r="D11" s="84" t="s">
        <v>18</v>
      </c>
      <c r="E11" s="89" t="s">
        <v>8</v>
      </c>
      <c r="F11" s="88">
        <v>20</v>
      </c>
      <c r="G11" s="3">
        <v>29.86</v>
      </c>
      <c r="H11" s="3">
        <v>30.76</v>
      </c>
      <c r="I11" s="3">
        <v>31.35</v>
      </c>
      <c r="J11" s="3">
        <f>ROUND((G11+H11+I11)/3,2)</f>
        <v>30.66</v>
      </c>
      <c r="K11" s="3">
        <f>F11*J11</f>
        <v>613.20000000000005</v>
      </c>
      <c r="M11" s="100" t="s">
        <v>37</v>
      </c>
      <c r="N11" s="101">
        <v>21242.42</v>
      </c>
      <c r="O11" s="102">
        <f>K10+K17+K22+K26+K31+K40+K46+K50+K56+K62+K67+K70+K74+K84+K104+K107+K113+K125+K129+K149+K158+K153</f>
        <v>20816.600000000002</v>
      </c>
      <c r="P11" s="132"/>
    </row>
    <row r="12" spans="1:16" x14ac:dyDescent="0.25">
      <c r="A12" s="70"/>
      <c r="B12" s="138" t="s">
        <v>21</v>
      </c>
      <c r="C12" s="140"/>
      <c r="D12" s="4"/>
      <c r="E12" s="89" t="s">
        <v>8</v>
      </c>
      <c r="F12" s="5">
        <f>SUM(F7:F11)</f>
        <v>173</v>
      </c>
      <c r="G12" s="6"/>
      <c r="H12" s="7"/>
      <c r="I12" s="7"/>
      <c r="J12" s="8"/>
      <c r="K12" s="9">
        <f>K7+K9+K10+K11+K8</f>
        <v>5304.1799999999994</v>
      </c>
      <c r="M12" s="100" t="s">
        <v>18</v>
      </c>
      <c r="N12" s="103">
        <v>18882.240000000002</v>
      </c>
      <c r="O12" s="104">
        <f>K11+K23+K27+K34+K41+K51+K54+K63+K71+K75+K80+K120+K128+K135+K138+K143+K148+K157</f>
        <v>17982.32</v>
      </c>
      <c r="P12" s="132"/>
    </row>
    <row r="13" spans="1:16" ht="24" x14ac:dyDescent="0.25">
      <c r="A13" s="154">
        <v>2</v>
      </c>
      <c r="B13" s="149" t="s">
        <v>33</v>
      </c>
      <c r="C13" s="154" t="s">
        <v>51</v>
      </c>
      <c r="D13" s="84" t="s">
        <v>19</v>
      </c>
      <c r="E13" s="84" t="s">
        <v>8</v>
      </c>
      <c r="F13" s="88">
        <v>30</v>
      </c>
      <c r="G13" s="3">
        <v>51.4</v>
      </c>
      <c r="H13" s="3">
        <v>52.94</v>
      </c>
      <c r="I13" s="3">
        <v>53.97</v>
      </c>
      <c r="J13" s="3">
        <f>ROUND((G13+H13+I13)/3,2)</f>
        <v>52.77</v>
      </c>
      <c r="K13" s="3">
        <f>F13*J13</f>
        <v>1583.1000000000001</v>
      </c>
      <c r="M13" s="100" t="s">
        <v>22</v>
      </c>
      <c r="N13" s="105">
        <v>27600</v>
      </c>
      <c r="O13" s="106">
        <f>K33+K37+K47+K64+K78+K92+K95+K98+K112+K119+K131+K154+K9+K168</f>
        <v>23639.290000000005</v>
      </c>
      <c r="P13" s="132"/>
    </row>
    <row r="14" spans="1:16" ht="25.5" customHeight="1" x14ac:dyDescent="0.25">
      <c r="A14" s="176"/>
      <c r="B14" s="134"/>
      <c r="C14" s="134"/>
      <c r="D14" s="10" t="s">
        <v>30</v>
      </c>
      <c r="E14" s="84" t="s">
        <v>8</v>
      </c>
      <c r="F14" s="88">
        <v>4</v>
      </c>
      <c r="G14" s="3">
        <v>51.4</v>
      </c>
      <c r="H14" s="11">
        <v>52.94</v>
      </c>
      <c r="I14" s="3">
        <v>53.97</v>
      </c>
      <c r="J14" s="3">
        <f>ROUND((G14+H14+I14)/3,2)</f>
        <v>52.77</v>
      </c>
      <c r="K14" s="3">
        <f>F14*J14</f>
        <v>211.08</v>
      </c>
      <c r="M14" s="107" t="s">
        <v>30</v>
      </c>
      <c r="N14" s="108">
        <v>7471.14</v>
      </c>
      <c r="O14" s="109">
        <f>K14+K21+K30+K42+K171</f>
        <v>2536.4</v>
      </c>
      <c r="P14" s="132"/>
    </row>
    <row r="15" spans="1:16" ht="28.5" x14ac:dyDescent="0.25">
      <c r="A15" s="70"/>
      <c r="B15" s="80" t="s">
        <v>21</v>
      </c>
      <c r="C15" s="71"/>
      <c r="D15" s="4"/>
      <c r="E15" s="4" t="s">
        <v>8</v>
      </c>
      <c r="F15" s="5">
        <f>SUM(F13+F14)</f>
        <v>34</v>
      </c>
      <c r="G15" s="7"/>
      <c r="H15" s="12"/>
      <c r="I15" s="7"/>
      <c r="J15" s="3"/>
      <c r="K15" s="9">
        <f>SUM(K13:K14)</f>
        <v>1794.18</v>
      </c>
      <c r="M15" s="100" t="s">
        <v>19</v>
      </c>
      <c r="N15" s="105">
        <v>347357.9</v>
      </c>
      <c r="O15" s="106">
        <f>K7+K13+K16+K20+K25+K29+K36+K39+K45+K49+K53+K59+K61+K66+K69+K73+K77+K83+K86+K88+K90+K94+K97+K101+K103+K106+K109+K111+K115+K117+K122+K124+K127+K134+K137+K140+K142+K145+K147+K152+K156+K160+K163+K165+K167+K170</f>
        <v>153562.96000000002</v>
      </c>
      <c r="P15" s="132"/>
    </row>
    <row r="16" spans="1:16" ht="24" x14ac:dyDescent="0.25">
      <c r="A16" s="77">
        <v>3</v>
      </c>
      <c r="B16" s="141" t="s">
        <v>33</v>
      </c>
      <c r="C16" s="165" t="s">
        <v>5</v>
      </c>
      <c r="D16" s="84" t="s">
        <v>19</v>
      </c>
      <c r="E16" s="89" t="s">
        <v>8</v>
      </c>
      <c r="F16" s="88">
        <v>30</v>
      </c>
      <c r="G16" s="3">
        <v>119.08</v>
      </c>
      <c r="H16" s="3">
        <v>122.65</v>
      </c>
      <c r="I16" s="3">
        <v>125.03</v>
      </c>
      <c r="J16" s="3">
        <f>ROUND((G16+H16+I16)/3,2)</f>
        <v>122.25</v>
      </c>
      <c r="K16" s="3">
        <f>F16*J16</f>
        <v>3667.5</v>
      </c>
      <c r="M16" s="110" t="s">
        <v>75</v>
      </c>
      <c r="N16" s="111">
        <v>1900</v>
      </c>
      <c r="O16" s="112">
        <f>K8+K18+K43+K57+K81+K99+K132+K150</f>
        <v>1599.83</v>
      </c>
      <c r="P16" s="131"/>
    </row>
    <row r="17" spans="1:16" ht="33" customHeight="1" x14ac:dyDescent="0.25">
      <c r="A17" s="155"/>
      <c r="B17" s="142"/>
      <c r="C17" s="166"/>
      <c r="D17" s="84" t="s">
        <v>37</v>
      </c>
      <c r="E17" s="89" t="s">
        <v>8</v>
      </c>
      <c r="F17" s="88">
        <v>8</v>
      </c>
      <c r="G17" s="3">
        <v>119.08</v>
      </c>
      <c r="H17" s="3">
        <v>122.65</v>
      </c>
      <c r="I17" s="3">
        <v>125.03</v>
      </c>
      <c r="J17" s="3">
        <f>ROUND((G17+H17+I17)/3,2)</f>
        <v>122.25</v>
      </c>
      <c r="K17" s="3">
        <f>F17*J17</f>
        <v>978</v>
      </c>
      <c r="M17" s="110" t="s">
        <v>74</v>
      </c>
      <c r="N17" s="112">
        <f>SUM(N9:N15)+N16</f>
        <v>434381.65</v>
      </c>
      <c r="O17" s="112">
        <f>SUM(O9:O15)+O16</f>
        <v>226567.21</v>
      </c>
      <c r="P17" s="131"/>
    </row>
    <row r="18" spans="1:16" ht="30" customHeight="1" x14ac:dyDescent="0.25">
      <c r="A18" s="134"/>
      <c r="B18" s="142"/>
      <c r="C18" s="153"/>
      <c r="D18" s="84" t="s">
        <v>59</v>
      </c>
      <c r="E18" s="89" t="s">
        <v>8</v>
      </c>
      <c r="F18" s="88">
        <v>1</v>
      </c>
      <c r="G18" s="3">
        <v>119.08</v>
      </c>
      <c r="H18" s="3">
        <v>122.65</v>
      </c>
      <c r="I18" s="3">
        <v>125.03</v>
      </c>
      <c r="J18" s="3">
        <f>ROUND((G18+H18+I18)/3,2)</f>
        <v>122.25</v>
      </c>
      <c r="K18" s="3">
        <f>F18*J18</f>
        <v>122.25</v>
      </c>
    </row>
    <row r="19" spans="1:16" x14ac:dyDescent="0.25">
      <c r="A19" s="70"/>
      <c r="B19" s="70" t="s">
        <v>21</v>
      </c>
      <c r="C19" s="71"/>
      <c r="D19" s="4"/>
      <c r="E19" s="89" t="s">
        <v>8</v>
      </c>
      <c r="F19" s="5">
        <f>F16+F17+F18</f>
        <v>39</v>
      </c>
      <c r="G19" s="7"/>
      <c r="H19" s="12"/>
      <c r="I19" s="7"/>
      <c r="J19" s="3"/>
      <c r="K19" s="9">
        <f>K16+K17+K18</f>
        <v>4767.75</v>
      </c>
    </row>
    <row r="20" spans="1:16" ht="24" x14ac:dyDescent="0.25">
      <c r="A20" s="154">
        <v>4</v>
      </c>
      <c r="B20" s="149" t="s">
        <v>36</v>
      </c>
      <c r="C20" s="154" t="s">
        <v>4</v>
      </c>
      <c r="D20" s="84" t="s">
        <v>19</v>
      </c>
      <c r="E20" s="84" t="s">
        <v>23</v>
      </c>
      <c r="F20" s="88">
        <v>40</v>
      </c>
      <c r="G20" s="3">
        <v>72.06</v>
      </c>
      <c r="H20" s="3">
        <v>74.22</v>
      </c>
      <c r="I20" s="3">
        <v>75.66</v>
      </c>
      <c r="J20" s="3">
        <f>ROUND((G20+H20+I20)/3,2)</f>
        <v>73.98</v>
      </c>
      <c r="K20" s="3">
        <f>F20*J20</f>
        <v>2959.2000000000003</v>
      </c>
    </row>
    <row r="21" spans="1:16" ht="17.25" customHeight="1" x14ac:dyDescent="0.25">
      <c r="A21" s="135"/>
      <c r="B21" s="135"/>
      <c r="C21" s="135"/>
      <c r="D21" s="89" t="s">
        <v>30</v>
      </c>
      <c r="E21" s="84" t="s">
        <v>23</v>
      </c>
      <c r="F21" s="13">
        <v>20</v>
      </c>
      <c r="G21" s="3">
        <v>72.06</v>
      </c>
      <c r="H21" s="3">
        <v>74.22</v>
      </c>
      <c r="I21" s="3">
        <v>75.66</v>
      </c>
      <c r="J21" s="3">
        <f t="shared" ref="J21:J23" si="0">ROUND((G21+H21+I21)/3,2)</f>
        <v>73.98</v>
      </c>
      <c r="K21" s="3">
        <f t="shared" ref="K21:K23" si="1">F21*J21</f>
        <v>1479.6000000000001</v>
      </c>
    </row>
    <row r="22" spans="1:16" ht="16.5" customHeight="1" x14ac:dyDescent="0.25">
      <c r="A22" s="135"/>
      <c r="B22" s="135"/>
      <c r="C22" s="135"/>
      <c r="D22" s="14" t="s">
        <v>37</v>
      </c>
      <c r="E22" s="84" t="s">
        <v>23</v>
      </c>
      <c r="F22" s="15">
        <v>15</v>
      </c>
      <c r="G22" s="3">
        <v>72.06</v>
      </c>
      <c r="H22" s="3">
        <v>74.22</v>
      </c>
      <c r="I22" s="3">
        <v>75.66</v>
      </c>
      <c r="J22" s="3">
        <f t="shared" si="0"/>
        <v>73.98</v>
      </c>
      <c r="K22" s="3">
        <f t="shared" si="1"/>
        <v>1109.7</v>
      </c>
    </row>
    <row r="23" spans="1:16" ht="24.75" customHeight="1" x14ac:dyDescent="0.25">
      <c r="A23" s="134"/>
      <c r="B23" s="134"/>
      <c r="C23" s="134"/>
      <c r="D23" s="84" t="s">
        <v>18</v>
      </c>
      <c r="E23" s="84" t="s">
        <v>23</v>
      </c>
      <c r="F23" s="88">
        <v>24</v>
      </c>
      <c r="G23" s="3">
        <v>72.06</v>
      </c>
      <c r="H23" s="3">
        <v>74.22</v>
      </c>
      <c r="I23" s="3">
        <v>75.66</v>
      </c>
      <c r="J23" s="3">
        <f t="shared" si="0"/>
        <v>73.98</v>
      </c>
      <c r="K23" s="3">
        <f t="shared" si="1"/>
        <v>1775.52</v>
      </c>
    </row>
    <row r="24" spans="1:16" ht="26.25" customHeight="1" x14ac:dyDescent="0.25">
      <c r="A24" s="70"/>
      <c r="B24" s="70" t="s">
        <v>21</v>
      </c>
      <c r="C24" s="71"/>
      <c r="D24" s="4"/>
      <c r="E24" s="84" t="s">
        <v>23</v>
      </c>
      <c r="F24" s="5">
        <f>F20+F21+F22+F23</f>
        <v>99</v>
      </c>
      <c r="G24" s="7"/>
      <c r="H24" s="12"/>
      <c r="I24" s="7"/>
      <c r="J24" s="3"/>
      <c r="K24" s="9">
        <f>K20+K21+K22+K23</f>
        <v>7324.02</v>
      </c>
    </row>
    <row r="25" spans="1:16" ht="24" x14ac:dyDescent="0.25">
      <c r="A25" s="154">
        <v>5</v>
      </c>
      <c r="B25" s="149" t="s">
        <v>36</v>
      </c>
      <c r="C25" s="154" t="s">
        <v>39</v>
      </c>
      <c r="D25" s="84" t="s">
        <v>19</v>
      </c>
      <c r="E25" s="84" t="s">
        <v>23</v>
      </c>
      <c r="F25" s="88">
        <v>60</v>
      </c>
      <c r="G25" s="3">
        <v>72.06</v>
      </c>
      <c r="H25" s="3">
        <v>74.22</v>
      </c>
      <c r="I25" s="3">
        <v>75.66</v>
      </c>
      <c r="J25" s="3">
        <f>ROUND((G25+H25+I25)/3,2)</f>
        <v>73.98</v>
      </c>
      <c r="K25" s="3">
        <f>F25*J25</f>
        <v>4438.8</v>
      </c>
    </row>
    <row r="26" spans="1:16" ht="21" customHeight="1" x14ac:dyDescent="0.25">
      <c r="A26" s="135"/>
      <c r="B26" s="135"/>
      <c r="C26" s="135"/>
      <c r="D26" s="14" t="s">
        <v>37</v>
      </c>
      <c r="E26" s="84" t="s">
        <v>23</v>
      </c>
      <c r="F26" s="15">
        <v>20</v>
      </c>
      <c r="G26" s="3">
        <v>72.06</v>
      </c>
      <c r="H26" s="3">
        <v>74.22</v>
      </c>
      <c r="I26" s="3">
        <v>75.66</v>
      </c>
      <c r="J26" s="3">
        <f t="shared" ref="J26:J27" si="2">ROUND((G26+H26+I26)/3,2)</f>
        <v>73.98</v>
      </c>
      <c r="K26" s="3">
        <f t="shared" ref="K26:K27" si="3">F26*J26</f>
        <v>1479.6000000000001</v>
      </c>
    </row>
    <row r="27" spans="1:16" ht="15" customHeight="1" x14ac:dyDescent="0.25">
      <c r="A27" s="134"/>
      <c r="B27" s="134"/>
      <c r="C27" s="134"/>
      <c r="D27" s="84" t="s">
        <v>18</v>
      </c>
      <c r="E27" s="84" t="s">
        <v>23</v>
      </c>
      <c r="F27" s="88">
        <v>24</v>
      </c>
      <c r="G27" s="3">
        <v>72.06</v>
      </c>
      <c r="H27" s="3">
        <v>74.22</v>
      </c>
      <c r="I27" s="3">
        <v>75.66</v>
      </c>
      <c r="J27" s="3">
        <f t="shared" si="2"/>
        <v>73.98</v>
      </c>
      <c r="K27" s="3">
        <f t="shared" si="3"/>
        <v>1775.52</v>
      </c>
    </row>
    <row r="28" spans="1:16" x14ac:dyDescent="0.25">
      <c r="A28" s="70"/>
      <c r="B28" s="70" t="s">
        <v>21</v>
      </c>
      <c r="C28" s="71"/>
      <c r="D28" s="4"/>
      <c r="E28" s="84" t="s">
        <v>23</v>
      </c>
      <c r="F28" s="5">
        <f>F25+F26+F27</f>
        <v>104</v>
      </c>
      <c r="G28" s="7"/>
      <c r="H28" s="12"/>
      <c r="I28" s="7"/>
      <c r="J28" s="3"/>
      <c r="K28" s="9">
        <f>K25+K26+K27</f>
        <v>7693.92</v>
      </c>
    </row>
    <row r="29" spans="1:16" ht="33.75" customHeight="1" x14ac:dyDescent="0.25">
      <c r="A29" s="154">
        <v>6</v>
      </c>
      <c r="B29" s="149" t="s">
        <v>116</v>
      </c>
      <c r="C29" s="154" t="s">
        <v>117</v>
      </c>
      <c r="D29" s="84" t="s">
        <v>19</v>
      </c>
      <c r="E29" s="89" t="s">
        <v>8</v>
      </c>
      <c r="F29" s="88">
        <v>200</v>
      </c>
      <c r="G29" s="3">
        <v>22.82</v>
      </c>
      <c r="H29" s="3">
        <v>23.5</v>
      </c>
      <c r="I29" s="3">
        <v>23.96</v>
      </c>
      <c r="J29" s="3">
        <f t="shared" ref="J29:J34" si="4">ROUND((G29+H29+I29)/3,2)</f>
        <v>23.43</v>
      </c>
      <c r="K29" s="3">
        <f>F29*J29</f>
        <v>4686</v>
      </c>
    </row>
    <row r="30" spans="1:16" x14ac:dyDescent="0.25">
      <c r="A30" s="135"/>
      <c r="B30" s="135"/>
      <c r="C30" s="135"/>
      <c r="D30" s="89" t="s">
        <v>30</v>
      </c>
      <c r="E30" s="89" t="s">
        <v>8</v>
      </c>
      <c r="F30" s="13">
        <v>12</v>
      </c>
      <c r="G30" s="3">
        <v>22.82</v>
      </c>
      <c r="H30" s="3">
        <v>23.5</v>
      </c>
      <c r="I30" s="3">
        <v>23.96</v>
      </c>
      <c r="J30" s="3">
        <f t="shared" si="4"/>
        <v>23.43</v>
      </c>
      <c r="K30" s="3">
        <f t="shared" ref="K30:K34" si="5">F30*J30</f>
        <v>281.15999999999997</v>
      </c>
    </row>
    <row r="31" spans="1:16" x14ac:dyDescent="0.25">
      <c r="A31" s="135"/>
      <c r="B31" s="135"/>
      <c r="C31" s="135"/>
      <c r="D31" s="89" t="s">
        <v>37</v>
      </c>
      <c r="E31" s="89" t="s">
        <v>8</v>
      </c>
      <c r="F31" s="13">
        <v>32</v>
      </c>
      <c r="G31" s="3">
        <v>22.82</v>
      </c>
      <c r="H31" s="3">
        <v>23.5</v>
      </c>
      <c r="I31" s="3">
        <v>23.96</v>
      </c>
      <c r="J31" s="3">
        <f t="shared" si="4"/>
        <v>23.43</v>
      </c>
      <c r="K31" s="3">
        <f t="shared" si="5"/>
        <v>749.76</v>
      </c>
    </row>
    <row r="32" spans="1:16" ht="13.5" customHeight="1" x14ac:dyDescent="0.25">
      <c r="A32" s="135"/>
      <c r="B32" s="135"/>
      <c r="C32" s="135"/>
      <c r="D32" s="89" t="s">
        <v>20</v>
      </c>
      <c r="E32" s="89" t="s">
        <v>8</v>
      </c>
      <c r="F32" s="13">
        <v>4</v>
      </c>
      <c r="G32" s="3">
        <v>22.82</v>
      </c>
      <c r="H32" s="3">
        <v>23.5</v>
      </c>
      <c r="I32" s="3">
        <v>23.96</v>
      </c>
      <c r="J32" s="3">
        <f t="shared" si="4"/>
        <v>23.43</v>
      </c>
      <c r="K32" s="3">
        <f t="shared" si="5"/>
        <v>93.72</v>
      </c>
    </row>
    <row r="33" spans="1:11" x14ac:dyDescent="0.25">
      <c r="A33" s="135"/>
      <c r="B33" s="135"/>
      <c r="C33" s="135"/>
      <c r="D33" s="89" t="s">
        <v>22</v>
      </c>
      <c r="E33" s="89" t="s">
        <v>8</v>
      </c>
      <c r="F33" s="13">
        <v>10</v>
      </c>
      <c r="G33" s="3">
        <v>22.82</v>
      </c>
      <c r="H33" s="3">
        <v>23.5</v>
      </c>
      <c r="I33" s="3">
        <v>23.96</v>
      </c>
      <c r="J33" s="3">
        <f t="shared" si="4"/>
        <v>23.43</v>
      </c>
      <c r="K33" s="3">
        <f t="shared" si="5"/>
        <v>234.3</v>
      </c>
    </row>
    <row r="34" spans="1:11" ht="19.5" customHeight="1" x14ac:dyDescent="0.25">
      <c r="A34" s="134"/>
      <c r="B34" s="134"/>
      <c r="C34" s="134"/>
      <c r="D34" s="84" t="s">
        <v>18</v>
      </c>
      <c r="E34" s="89" t="s">
        <v>8</v>
      </c>
      <c r="F34" s="88">
        <v>12</v>
      </c>
      <c r="G34" s="3">
        <v>22.82</v>
      </c>
      <c r="H34" s="3">
        <v>23.5</v>
      </c>
      <c r="I34" s="3">
        <v>23.96</v>
      </c>
      <c r="J34" s="3">
        <f t="shared" si="4"/>
        <v>23.43</v>
      </c>
      <c r="K34" s="3">
        <f t="shared" si="5"/>
        <v>281.15999999999997</v>
      </c>
    </row>
    <row r="35" spans="1:11" x14ac:dyDescent="0.25">
      <c r="A35" s="70"/>
      <c r="B35" s="80" t="s">
        <v>21</v>
      </c>
      <c r="C35" s="81"/>
      <c r="D35" s="4"/>
      <c r="E35" s="89" t="s">
        <v>8</v>
      </c>
      <c r="F35" s="5">
        <f>F29+F30+F31+F32+F33+F34</f>
        <v>270</v>
      </c>
      <c r="G35" s="7"/>
      <c r="H35" s="12"/>
      <c r="I35" s="7"/>
      <c r="J35" s="3"/>
      <c r="K35" s="9">
        <f>K29+K30+K31+K32+K33+K34</f>
        <v>6326.1</v>
      </c>
    </row>
    <row r="36" spans="1:11" ht="24" customHeight="1" x14ac:dyDescent="0.25">
      <c r="A36" s="16">
        <v>7</v>
      </c>
      <c r="B36" s="82" t="s">
        <v>52</v>
      </c>
      <c r="C36" s="77" t="s">
        <v>53</v>
      </c>
      <c r="D36" s="10" t="s">
        <v>19</v>
      </c>
      <c r="E36" s="89" t="s">
        <v>8</v>
      </c>
      <c r="F36" s="88">
        <v>20</v>
      </c>
      <c r="G36" s="3">
        <v>265.94</v>
      </c>
      <c r="H36" s="3">
        <v>273.92</v>
      </c>
      <c r="I36" s="3">
        <v>279.24</v>
      </c>
      <c r="J36" s="3">
        <f>ROUND((G36+H36+I36)/3,2)</f>
        <v>273.02999999999997</v>
      </c>
      <c r="K36" s="3">
        <f>F36*J36</f>
        <v>5460.5999999999995</v>
      </c>
    </row>
    <row r="37" spans="1:11" x14ac:dyDescent="0.25">
      <c r="A37" s="17"/>
      <c r="B37" s="18"/>
      <c r="C37" s="86"/>
      <c r="D37" s="10" t="s">
        <v>22</v>
      </c>
      <c r="E37" s="89" t="s">
        <v>8</v>
      </c>
      <c r="F37" s="88">
        <v>4</v>
      </c>
      <c r="G37" s="3">
        <v>265.94</v>
      </c>
      <c r="H37" s="11">
        <v>273.92</v>
      </c>
      <c r="I37" s="3">
        <v>279.24</v>
      </c>
      <c r="J37" s="3">
        <f>ROUND((G37+H37+I37)/3,2)</f>
        <v>273.02999999999997</v>
      </c>
      <c r="K37" s="3">
        <f>F37*J37</f>
        <v>1092.1199999999999</v>
      </c>
    </row>
    <row r="38" spans="1:11" x14ac:dyDescent="0.25">
      <c r="A38" s="80"/>
      <c r="B38" s="80" t="s">
        <v>21</v>
      </c>
      <c r="C38" s="81"/>
      <c r="D38" s="4"/>
      <c r="E38" s="89" t="s">
        <v>8</v>
      </c>
      <c r="F38" s="5">
        <f>F36+F37</f>
        <v>24</v>
      </c>
      <c r="G38" s="7"/>
      <c r="H38" s="12"/>
      <c r="I38" s="7"/>
      <c r="J38" s="3"/>
      <c r="K38" s="19">
        <f>K36+K37</f>
        <v>6552.7199999999993</v>
      </c>
    </row>
    <row r="39" spans="1:11" ht="24" customHeight="1" x14ac:dyDescent="0.25">
      <c r="A39" s="154">
        <v>8</v>
      </c>
      <c r="B39" s="141" t="s">
        <v>124</v>
      </c>
      <c r="C39" s="165" t="s">
        <v>125</v>
      </c>
      <c r="D39" s="84" t="s">
        <v>19</v>
      </c>
      <c r="E39" s="89" t="s">
        <v>8</v>
      </c>
      <c r="F39" s="88">
        <v>100</v>
      </c>
      <c r="G39" s="3">
        <v>8.98</v>
      </c>
      <c r="H39" s="3">
        <v>9.25</v>
      </c>
      <c r="I39" s="3">
        <v>9.43</v>
      </c>
      <c r="J39" s="3">
        <f>ROUND((G39+H39+I39)/3,2)</f>
        <v>9.2200000000000006</v>
      </c>
      <c r="K39" s="3">
        <f>F39*J39</f>
        <v>922.00000000000011</v>
      </c>
    </row>
    <row r="40" spans="1:11" x14ac:dyDescent="0.25">
      <c r="A40" s="135"/>
      <c r="B40" s="142"/>
      <c r="C40" s="166"/>
      <c r="D40" s="14" t="s">
        <v>37</v>
      </c>
      <c r="E40" s="89" t="s">
        <v>8</v>
      </c>
      <c r="F40" s="15">
        <v>7</v>
      </c>
      <c r="G40" s="3">
        <v>8.98</v>
      </c>
      <c r="H40" s="3">
        <v>9.25</v>
      </c>
      <c r="I40" s="3">
        <v>9.43</v>
      </c>
      <c r="J40" s="3">
        <f t="shared" ref="J40:J42" si="6">ROUND((G40+H40+I40)/3,2)</f>
        <v>9.2200000000000006</v>
      </c>
      <c r="K40" s="3">
        <f t="shared" ref="K40:K42" si="7">F40*J40</f>
        <v>64.540000000000006</v>
      </c>
    </row>
    <row r="41" spans="1:11" x14ac:dyDescent="0.25">
      <c r="A41" s="135"/>
      <c r="B41" s="142"/>
      <c r="C41" s="166"/>
      <c r="D41" s="14" t="s">
        <v>18</v>
      </c>
      <c r="E41" s="89" t="s">
        <v>8</v>
      </c>
      <c r="F41" s="15">
        <v>20</v>
      </c>
      <c r="G41" s="3">
        <v>8.98</v>
      </c>
      <c r="H41" s="3">
        <v>9.25</v>
      </c>
      <c r="I41" s="3">
        <v>9.43</v>
      </c>
      <c r="J41" s="3">
        <f t="shared" si="6"/>
        <v>9.2200000000000006</v>
      </c>
      <c r="K41" s="3">
        <f t="shared" si="7"/>
        <v>184.4</v>
      </c>
    </row>
    <row r="42" spans="1:11" ht="15" customHeight="1" x14ac:dyDescent="0.25">
      <c r="A42" s="135"/>
      <c r="B42" s="142"/>
      <c r="C42" s="166"/>
      <c r="D42" s="84" t="s">
        <v>30</v>
      </c>
      <c r="E42" s="89" t="s">
        <v>8</v>
      </c>
      <c r="F42" s="88">
        <v>10</v>
      </c>
      <c r="G42" s="3">
        <v>8.98</v>
      </c>
      <c r="H42" s="3">
        <v>9.25</v>
      </c>
      <c r="I42" s="3">
        <v>9.43</v>
      </c>
      <c r="J42" s="3">
        <f t="shared" si="6"/>
        <v>9.2200000000000006</v>
      </c>
      <c r="K42" s="3">
        <f t="shared" si="7"/>
        <v>92.2</v>
      </c>
    </row>
    <row r="43" spans="1:11" ht="24" customHeight="1" x14ac:dyDescent="0.25">
      <c r="A43" s="134"/>
      <c r="B43" s="142"/>
      <c r="C43" s="153"/>
      <c r="D43" s="84" t="s">
        <v>59</v>
      </c>
      <c r="E43" s="89" t="s">
        <v>8</v>
      </c>
      <c r="F43" s="88">
        <v>5</v>
      </c>
      <c r="G43" s="3">
        <v>8.98</v>
      </c>
      <c r="H43" s="3">
        <v>9.25</v>
      </c>
      <c r="I43" s="3">
        <v>9.43</v>
      </c>
      <c r="J43" s="3">
        <f t="shared" ref="J43" si="8">ROUND((G43+H43+I43)/3,2)</f>
        <v>9.2200000000000006</v>
      </c>
      <c r="K43" s="3">
        <f t="shared" ref="K43" si="9">F43*J43</f>
        <v>46.1</v>
      </c>
    </row>
    <row r="44" spans="1:11" ht="25.5" customHeight="1" x14ac:dyDescent="0.25">
      <c r="A44" s="70"/>
      <c r="B44" s="70" t="s">
        <v>21</v>
      </c>
      <c r="C44" s="71"/>
      <c r="D44" s="4"/>
      <c r="E44" s="89" t="s">
        <v>8</v>
      </c>
      <c r="F44" s="5">
        <f>F39+F40+F41+F42+F43</f>
        <v>142</v>
      </c>
      <c r="G44" s="7"/>
      <c r="H44" s="12"/>
      <c r="I44" s="7"/>
      <c r="J44" s="3"/>
      <c r="K44" s="9">
        <f>K39+K40+K41+K42+K43</f>
        <v>1309.24</v>
      </c>
    </row>
    <row r="45" spans="1:11" ht="27.75" customHeight="1" x14ac:dyDescent="0.25">
      <c r="A45" s="77">
        <v>9</v>
      </c>
      <c r="B45" s="76" t="s">
        <v>35</v>
      </c>
      <c r="C45" s="20" t="s">
        <v>6</v>
      </c>
      <c r="D45" s="84" t="s">
        <v>19</v>
      </c>
      <c r="E45" s="84" t="s">
        <v>23</v>
      </c>
      <c r="F45" s="88">
        <v>10</v>
      </c>
      <c r="G45" s="3">
        <v>1028</v>
      </c>
      <c r="H45" s="3">
        <v>1058.8399999999999</v>
      </c>
      <c r="I45" s="3">
        <v>1079.4000000000001</v>
      </c>
      <c r="J45" s="3">
        <f>ROUND((G45+H45+I45)/3,2)</f>
        <v>1055.4100000000001</v>
      </c>
      <c r="K45" s="3">
        <f>F45*J45</f>
        <v>10554.1</v>
      </c>
    </row>
    <row r="46" spans="1:11" ht="18.75" customHeight="1" x14ac:dyDescent="0.25">
      <c r="A46" s="78"/>
      <c r="B46" s="78"/>
      <c r="C46" s="21"/>
      <c r="D46" s="84" t="s">
        <v>37</v>
      </c>
      <c r="E46" s="84" t="s">
        <v>23</v>
      </c>
      <c r="F46" s="88">
        <v>2</v>
      </c>
      <c r="G46" s="3">
        <v>1028</v>
      </c>
      <c r="H46" s="3">
        <v>1058.8399999999999</v>
      </c>
      <c r="I46" s="3">
        <v>1079.4000000000001</v>
      </c>
      <c r="J46" s="3">
        <f t="shared" ref="J46:J47" si="10">ROUND((G46+H46+I46)/3,2)</f>
        <v>1055.4100000000001</v>
      </c>
      <c r="K46" s="3">
        <f t="shared" ref="K46:K47" si="11">F46*J46</f>
        <v>2110.8200000000002</v>
      </c>
    </row>
    <row r="47" spans="1:11" x14ac:dyDescent="0.25">
      <c r="A47" s="79"/>
      <c r="B47" s="79"/>
      <c r="C47" s="113"/>
      <c r="D47" s="84" t="s">
        <v>22</v>
      </c>
      <c r="E47" s="84" t="s">
        <v>23</v>
      </c>
      <c r="F47" s="88">
        <v>7</v>
      </c>
      <c r="G47" s="3">
        <v>1028</v>
      </c>
      <c r="H47" s="3">
        <v>1058.8399999999999</v>
      </c>
      <c r="I47" s="3">
        <v>1079.4000000000001</v>
      </c>
      <c r="J47" s="3">
        <f t="shared" si="10"/>
        <v>1055.4100000000001</v>
      </c>
      <c r="K47" s="3">
        <f t="shared" si="11"/>
        <v>7387.8700000000008</v>
      </c>
    </row>
    <row r="48" spans="1:11" x14ac:dyDescent="0.25">
      <c r="A48" s="70"/>
      <c r="B48" s="70" t="s">
        <v>21</v>
      </c>
      <c r="C48" s="71"/>
      <c r="D48" s="4"/>
      <c r="E48" s="84" t="s">
        <v>23</v>
      </c>
      <c r="F48" s="5">
        <f>F45+F46+F47</f>
        <v>19</v>
      </c>
      <c r="G48" s="7"/>
      <c r="H48" s="12"/>
      <c r="I48" s="3"/>
      <c r="J48" s="3"/>
      <c r="K48" s="9">
        <f>K45+K46+K47</f>
        <v>20052.79</v>
      </c>
    </row>
    <row r="49" spans="1:11" ht="22.5" customHeight="1" x14ac:dyDescent="0.25">
      <c r="A49" s="77">
        <v>10</v>
      </c>
      <c r="B49" s="76" t="s">
        <v>48</v>
      </c>
      <c r="C49" s="154" t="s">
        <v>7</v>
      </c>
      <c r="D49" s="84" t="s">
        <v>19</v>
      </c>
      <c r="E49" s="89" t="s">
        <v>8</v>
      </c>
      <c r="F49" s="88">
        <v>50</v>
      </c>
      <c r="G49" s="3">
        <v>179.1</v>
      </c>
      <c r="H49" s="22">
        <v>184.47</v>
      </c>
      <c r="I49" s="3">
        <v>188.06</v>
      </c>
      <c r="J49" s="3">
        <f>ROUND((G49+H49+I49)/3,2)</f>
        <v>183.88</v>
      </c>
      <c r="K49" s="3">
        <f>F49*J49</f>
        <v>9194</v>
      </c>
    </row>
    <row r="50" spans="1:11" ht="22.5" customHeight="1" x14ac:dyDescent="0.25">
      <c r="A50" s="90"/>
      <c r="B50" s="23"/>
      <c r="C50" s="175"/>
      <c r="D50" s="84" t="s">
        <v>37</v>
      </c>
      <c r="E50" s="89" t="s">
        <v>8</v>
      </c>
      <c r="F50" s="88">
        <v>4</v>
      </c>
      <c r="G50" s="3">
        <v>179.1</v>
      </c>
      <c r="H50" s="22">
        <v>184.47</v>
      </c>
      <c r="I50" s="3">
        <v>188.06</v>
      </c>
      <c r="J50" s="3">
        <f>ROUND((G50+H50+I50)/3,2)</f>
        <v>183.88</v>
      </c>
      <c r="K50" s="3">
        <f>F50*J50</f>
        <v>735.52</v>
      </c>
    </row>
    <row r="51" spans="1:11" x14ac:dyDescent="0.25">
      <c r="A51" s="78"/>
      <c r="B51" s="78"/>
      <c r="C51" s="134"/>
      <c r="D51" s="84" t="s">
        <v>18</v>
      </c>
      <c r="E51" s="89" t="s">
        <v>8</v>
      </c>
      <c r="F51" s="88">
        <v>3</v>
      </c>
      <c r="G51" s="3">
        <v>179.1</v>
      </c>
      <c r="H51" s="22">
        <v>184.47</v>
      </c>
      <c r="I51" s="3">
        <v>188.06</v>
      </c>
      <c r="J51" s="3">
        <f>ROUND((G51+H51+I51)/3,2)</f>
        <v>183.88</v>
      </c>
      <c r="K51" s="3">
        <f>F51*J51</f>
        <v>551.64</v>
      </c>
    </row>
    <row r="52" spans="1:11" ht="24" customHeight="1" x14ac:dyDescent="0.25">
      <c r="A52" s="70"/>
      <c r="B52" s="70" t="s">
        <v>21</v>
      </c>
      <c r="C52" s="71"/>
      <c r="D52" s="4"/>
      <c r="E52" s="89" t="s">
        <v>8</v>
      </c>
      <c r="F52" s="5">
        <f>F49+F51+F50</f>
        <v>57</v>
      </c>
      <c r="G52" s="7"/>
      <c r="H52" s="12"/>
      <c r="I52" s="3"/>
      <c r="J52" s="3"/>
      <c r="K52" s="9">
        <f>K49+K51+K50</f>
        <v>10481.16</v>
      </c>
    </row>
    <row r="53" spans="1:11" ht="24" x14ac:dyDescent="0.25">
      <c r="A53" s="77">
        <v>11</v>
      </c>
      <c r="B53" s="149" t="s">
        <v>34</v>
      </c>
      <c r="C53" s="200" t="s">
        <v>16</v>
      </c>
      <c r="D53" s="84" t="s">
        <v>19</v>
      </c>
      <c r="E53" s="84" t="s">
        <v>23</v>
      </c>
      <c r="F53" s="88">
        <v>50</v>
      </c>
      <c r="G53" s="3">
        <v>21.12</v>
      </c>
      <c r="H53" s="22">
        <v>21.75</v>
      </c>
      <c r="I53" s="3">
        <v>22.18</v>
      </c>
      <c r="J53" s="3">
        <f>ROUND((G53+H53+I53)/3,2)</f>
        <v>21.68</v>
      </c>
      <c r="K53" s="3">
        <f>F53*J53</f>
        <v>1084</v>
      </c>
    </row>
    <row r="54" spans="1:11" x14ac:dyDescent="0.25">
      <c r="A54" s="90"/>
      <c r="B54" s="205"/>
      <c r="C54" s="205"/>
      <c r="D54" s="84" t="s">
        <v>18</v>
      </c>
      <c r="E54" s="84" t="s">
        <v>23</v>
      </c>
      <c r="F54" s="88">
        <v>10</v>
      </c>
      <c r="G54" s="3">
        <v>21.12</v>
      </c>
      <c r="H54" s="22">
        <v>21.75</v>
      </c>
      <c r="I54" s="3">
        <v>22.18</v>
      </c>
      <c r="J54" s="3">
        <f t="shared" ref="J54:J56" si="12">ROUND((G54+H54+I54)/3,2)</f>
        <v>21.68</v>
      </c>
      <c r="K54" s="3">
        <f t="shared" ref="K54:K56" si="13">F54*J54</f>
        <v>216.8</v>
      </c>
    </row>
    <row r="55" spans="1:11" x14ac:dyDescent="0.25">
      <c r="A55" s="90"/>
      <c r="B55" s="205"/>
      <c r="C55" s="205"/>
      <c r="D55" s="84" t="s">
        <v>20</v>
      </c>
      <c r="E55" s="84" t="s">
        <v>23</v>
      </c>
      <c r="F55" s="88">
        <v>10</v>
      </c>
      <c r="G55" s="3">
        <v>21.12</v>
      </c>
      <c r="H55" s="22">
        <v>21.75</v>
      </c>
      <c r="I55" s="3">
        <v>22.18</v>
      </c>
      <c r="J55" s="3">
        <f t="shared" ref="J55" si="14">ROUND((G55+H55+I55)/3,2)</f>
        <v>21.68</v>
      </c>
      <c r="K55" s="3">
        <f t="shared" ref="K55" si="15">F55*J55</f>
        <v>216.8</v>
      </c>
    </row>
    <row r="56" spans="1:11" x14ac:dyDescent="0.25">
      <c r="A56" s="78"/>
      <c r="B56" s="205"/>
      <c r="C56" s="205"/>
      <c r="D56" s="84" t="s">
        <v>37</v>
      </c>
      <c r="E56" s="84" t="s">
        <v>23</v>
      </c>
      <c r="F56" s="88">
        <v>8</v>
      </c>
      <c r="G56" s="3">
        <v>21.12</v>
      </c>
      <c r="H56" s="22">
        <v>21.75</v>
      </c>
      <c r="I56" s="3">
        <v>22.18</v>
      </c>
      <c r="J56" s="3">
        <f t="shared" si="12"/>
        <v>21.68</v>
      </c>
      <c r="K56" s="3">
        <f t="shared" si="13"/>
        <v>173.44</v>
      </c>
    </row>
    <row r="57" spans="1:11" ht="24" x14ac:dyDescent="0.25">
      <c r="A57" s="24"/>
      <c r="B57" s="206"/>
      <c r="C57" s="206"/>
      <c r="D57" s="84" t="s">
        <v>59</v>
      </c>
      <c r="E57" s="84" t="s">
        <v>23</v>
      </c>
      <c r="F57" s="88">
        <v>6</v>
      </c>
      <c r="G57" s="3">
        <v>21.12</v>
      </c>
      <c r="H57" s="22">
        <v>21.75</v>
      </c>
      <c r="I57" s="3">
        <v>22.18</v>
      </c>
      <c r="J57" s="3">
        <f t="shared" ref="J57" si="16">ROUND((G57+H57+I57)/3,2)</f>
        <v>21.68</v>
      </c>
      <c r="K57" s="3">
        <f t="shared" ref="K57" si="17">F57*J57</f>
        <v>130.07999999999998</v>
      </c>
    </row>
    <row r="58" spans="1:11" x14ac:dyDescent="0.25">
      <c r="A58" s="70"/>
      <c r="B58" s="69" t="s">
        <v>21</v>
      </c>
      <c r="C58" s="25"/>
      <c r="D58" s="4"/>
      <c r="E58" s="84" t="s">
        <v>23</v>
      </c>
      <c r="F58" s="26">
        <f>F53+F54+F55+F56+F57</f>
        <v>84</v>
      </c>
      <c r="G58" s="7"/>
      <c r="H58" s="12"/>
      <c r="I58" s="3"/>
      <c r="J58" s="3"/>
      <c r="K58" s="9">
        <f>K53+K54+K56+K55+K57</f>
        <v>1821.12</v>
      </c>
    </row>
    <row r="59" spans="1:11" ht="42.75" customHeight="1" x14ac:dyDescent="0.25">
      <c r="A59" s="16">
        <v>12</v>
      </c>
      <c r="B59" s="73" t="s">
        <v>44</v>
      </c>
      <c r="C59" s="27" t="s">
        <v>45</v>
      </c>
      <c r="D59" s="84" t="s">
        <v>19</v>
      </c>
      <c r="E59" s="84" t="s">
        <v>8</v>
      </c>
      <c r="F59" s="88">
        <v>50</v>
      </c>
      <c r="G59" s="3">
        <v>25.38</v>
      </c>
      <c r="H59" s="22">
        <v>26.14</v>
      </c>
      <c r="I59" s="28">
        <v>26.65</v>
      </c>
      <c r="J59" s="3">
        <f>ROUND((G59+H59+I59)/3,2)</f>
        <v>26.06</v>
      </c>
      <c r="K59" s="3">
        <f>F59*J59</f>
        <v>1303</v>
      </c>
    </row>
    <row r="60" spans="1:11" ht="19.5" customHeight="1" x14ac:dyDescent="0.25">
      <c r="A60" s="70"/>
      <c r="B60" s="4" t="s">
        <v>21</v>
      </c>
      <c r="C60" s="29"/>
      <c r="D60" s="4"/>
      <c r="E60" s="4" t="s">
        <v>8</v>
      </c>
      <c r="F60" s="5">
        <f>SUM(F59:F59)</f>
        <v>50</v>
      </c>
      <c r="G60" s="7"/>
      <c r="H60" s="12"/>
      <c r="I60" s="3"/>
      <c r="J60" s="3"/>
      <c r="K60" s="9">
        <f>K59</f>
        <v>1303</v>
      </c>
    </row>
    <row r="61" spans="1:11" ht="36" x14ac:dyDescent="0.25">
      <c r="A61" s="77">
        <v>13</v>
      </c>
      <c r="B61" s="76" t="s">
        <v>80</v>
      </c>
      <c r="C61" s="77" t="s">
        <v>81</v>
      </c>
      <c r="D61" s="84" t="s">
        <v>19</v>
      </c>
      <c r="E61" s="84" t="s">
        <v>8</v>
      </c>
      <c r="F61" s="88">
        <v>30</v>
      </c>
      <c r="G61" s="3">
        <v>394.74</v>
      </c>
      <c r="H61" s="3">
        <v>406.58</v>
      </c>
      <c r="I61" s="3">
        <v>414.48</v>
      </c>
      <c r="J61" s="3">
        <f>ROUND((G61+H61+I61)/3,2)</f>
        <v>405.27</v>
      </c>
      <c r="K61" s="3">
        <f>F61*J61</f>
        <v>12158.099999999999</v>
      </c>
    </row>
    <row r="62" spans="1:11" ht="35.25" customHeight="1" x14ac:dyDescent="0.25">
      <c r="A62" s="90"/>
      <c r="B62" s="23"/>
      <c r="C62" s="90"/>
      <c r="D62" s="14" t="s">
        <v>37</v>
      </c>
      <c r="E62" s="14" t="s">
        <v>8</v>
      </c>
      <c r="F62" s="15">
        <v>8</v>
      </c>
      <c r="G62" s="3">
        <v>394.74</v>
      </c>
      <c r="H62" s="30">
        <v>406.58</v>
      </c>
      <c r="I62" s="3">
        <v>414.48</v>
      </c>
      <c r="J62" s="3">
        <f t="shared" ref="J62:J64" si="18">ROUND((G62+H62+I62)/3,2)</f>
        <v>405.27</v>
      </c>
      <c r="K62" s="3">
        <f t="shared" ref="K62:K64" si="19">F62*J62</f>
        <v>3242.16</v>
      </c>
    </row>
    <row r="63" spans="1:11" x14ac:dyDescent="0.25">
      <c r="A63" s="90"/>
      <c r="B63" s="23"/>
      <c r="C63" s="90"/>
      <c r="D63" s="84" t="s">
        <v>18</v>
      </c>
      <c r="E63" s="84" t="s">
        <v>8</v>
      </c>
      <c r="F63" s="88">
        <v>3</v>
      </c>
      <c r="G63" s="3">
        <v>394.74</v>
      </c>
      <c r="H63" s="3">
        <v>406.58</v>
      </c>
      <c r="I63" s="3">
        <v>414.48</v>
      </c>
      <c r="J63" s="3">
        <f t="shared" si="18"/>
        <v>405.27</v>
      </c>
      <c r="K63" s="3">
        <f t="shared" si="19"/>
        <v>1215.81</v>
      </c>
    </row>
    <row r="64" spans="1:11" x14ac:dyDescent="0.25">
      <c r="A64" s="86"/>
      <c r="B64" s="85"/>
      <c r="C64" s="86"/>
      <c r="D64" s="84" t="s">
        <v>22</v>
      </c>
      <c r="E64" s="84" t="s">
        <v>8</v>
      </c>
      <c r="F64" s="88">
        <v>2</v>
      </c>
      <c r="G64" s="3">
        <v>394.74</v>
      </c>
      <c r="H64" s="3">
        <v>406.58</v>
      </c>
      <c r="I64" s="3">
        <v>414.48</v>
      </c>
      <c r="J64" s="3">
        <f t="shared" si="18"/>
        <v>405.27</v>
      </c>
      <c r="K64" s="3">
        <f t="shared" si="19"/>
        <v>810.54</v>
      </c>
    </row>
    <row r="65" spans="1:11" x14ac:dyDescent="0.25">
      <c r="A65" s="70"/>
      <c r="B65" s="70" t="s">
        <v>21</v>
      </c>
      <c r="C65" s="71"/>
      <c r="D65" s="4"/>
      <c r="E65" s="4" t="s">
        <v>8</v>
      </c>
      <c r="F65" s="5">
        <f>F61+F62+F63+F64</f>
        <v>43</v>
      </c>
      <c r="G65" s="6"/>
      <c r="H65" s="3"/>
      <c r="I65" s="3"/>
      <c r="J65" s="3"/>
      <c r="K65" s="9">
        <f>K61+K62+K63+K64</f>
        <v>17426.61</v>
      </c>
    </row>
    <row r="66" spans="1:11" ht="25.5" customHeight="1" x14ac:dyDescent="0.25">
      <c r="A66" s="77">
        <v>14</v>
      </c>
      <c r="B66" s="76" t="s">
        <v>78</v>
      </c>
      <c r="C66" s="154" t="s">
        <v>79</v>
      </c>
      <c r="D66" s="84" t="s">
        <v>19</v>
      </c>
      <c r="E66" s="84" t="s">
        <v>8</v>
      </c>
      <c r="F66" s="88">
        <v>20</v>
      </c>
      <c r="G66" s="3">
        <v>204.4</v>
      </c>
      <c r="H66" s="3">
        <v>210.53</v>
      </c>
      <c r="I66" s="3">
        <v>214.62</v>
      </c>
      <c r="J66" s="3">
        <f>ROUND((G66+H66+I66)/3,2)</f>
        <v>209.85</v>
      </c>
      <c r="K66" s="3">
        <f>F66*J66</f>
        <v>4197</v>
      </c>
    </row>
    <row r="67" spans="1:11" ht="33" customHeight="1" x14ac:dyDescent="0.25">
      <c r="A67" s="78"/>
      <c r="B67" s="78"/>
      <c r="C67" s="134"/>
      <c r="D67" s="14" t="s">
        <v>37</v>
      </c>
      <c r="E67" s="14" t="s">
        <v>8</v>
      </c>
      <c r="F67" s="15">
        <v>12</v>
      </c>
      <c r="G67" s="3">
        <v>204.4</v>
      </c>
      <c r="H67" s="3">
        <v>210.53</v>
      </c>
      <c r="I67" s="3">
        <v>214.62</v>
      </c>
      <c r="J67" s="3">
        <f>ROUND((G67+H67+I67)/3,2)</f>
        <v>209.85</v>
      </c>
      <c r="K67" s="3">
        <f>F67*J67</f>
        <v>2518.1999999999998</v>
      </c>
    </row>
    <row r="68" spans="1:11" ht="15.75" customHeight="1" x14ac:dyDescent="0.25">
      <c r="A68" s="70"/>
      <c r="B68" s="70" t="s">
        <v>21</v>
      </c>
      <c r="C68" s="71"/>
      <c r="D68" s="4"/>
      <c r="E68" s="4" t="s">
        <v>8</v>
      </c>
      <c r="F68" s="5">
        <f>F66+F67</f>
        <v>32</v>
      </c>
      <c r="G68" s="7"/>
      <c r="H68" s="12"/>
      <c r="I68" s="3"/>
      <c r="J68" s="3"/>
      <c r="K68" s="9">
        <f>K66+K67</f>
        <v>6715.2</v>
      </c>
    </row>
    <row r="69" spans="1:11" ht="24" x14ac:dyDescent="0.25">
      <c r="A69" s="77">
        <v>15</v>
      </c>
      <c r="B69" s="76" t="s">
        <v>32</v>
      </c>
      <c r="C69" s="77" t="s">
        <v>9</v>
      </c>
      <c r="D69" s="84" t="s">
        <v>19</v>
      </c>
      <c r="E69" s="84" t="s">
        <v>8</v>
      </c>
      <c r="F69" s="88">
        <v>60</v>
      </c>
      <c r="G69" s="3">
        <v>10.5</v>
      </c>
      <c r="H69" s="22">
        <v>10.82</v>
      </c>
      <c r="I69" s="3">
        <v>11.03</v>
      </c>
      <c r="J69" s="3">
        <f>ROUND((G69+H69+I69)/3,2)</f>
        <v>10.78</v>
      </c>
      <c r="K69" s="3">
        <f>F69*J69</f>
        <v>646.79999999999995</v>
      </c>
    </row>
    <row r="70" spans="1:11" x14ac:dyDescent="0.25">
      <c r="A70" s="90"/>
      <c r="B70" s="23"/>
      <c r="C70" s="90"/>
      <c r="D70" s="84" t="s">
        <v>37</v>
      </c>
      <c r="E70" s="84" t="s">
        <v>8</v>
      </c>
      <c r="F70" s="88">
        <v>4</v>
      </c>
      <c r="G70" s="3">
        <v>10.5</v>
      </c>
      <c r="H70" s="22">
        <v>10.82</v>
      </c>
      <c r="I70" s="3">
        <v>11.03</v>
      </c>
      <c r="J70" s="3">
        <f>ROUND((G70+H70+I70)/3,2)</f>
        <v>10.78</v>
      </c>
      <c r="K70" s="3">
        <f>F70*J70</f>
        <v>43.12</v>
      </c>
    </row>
    <row r="71" spans="1:11" x14ac:dyDescent="0.25">
      <c r="A71" s="90"/>
      <c r="B71" s="23"/>
      <c r="C71" s="90"/>
      <c r="D71" s="84" t="s">
        <v>18</v>
      </c>
      <c r="E71" s="84" t="s">
        <v>8</v>
      </c>
      <c r="F71" s="88">
        <v>10</v>
      </c>
      <c r="G71" s="3">
        <v>10.5</v>
      </c>
      <c r="H71" s="22">
        <v>10.82</v>
      </c>
      <c r="I71" s="3">
        <v>11.03</v>
      </c>
      <c r="J71" s="3">
        <f>ROUND((G71+H71+I71)/3,2)</f>
        <v>10.78</v>
      </c>
      <c r="K71" s="3">
        <f>F71*J71</f>
        <v>107.8</v>
      </c>
    </row>
    <row r="72" spans="1:11" x14ac:dyDescent="0.25">
      <c r="A72" s="69"/>
      <c r="B72" s="69" t="s">
        <v>21</v>
      </c>
      <c r="C72" s="75"/>
      <c r="D72" s="68"/>
      <c r="E72" s="68" t="s">
        <v>8</v>
      </c>
      <c r="F72" s="31">
        <f>F69+F71+F70</f>
        <v>74</v>
      </c>
      <c r="G72" s="32"/>
      <c r="H72" s="33"/>
      <c r="I72" s="34"/>
      <c r="J72" s="3"/>
      <c r="K72" s="9">
        <f>K69+K71+K70</f>
        <v>797.71999999999991</v>
      </c>
    </row>
    <row r="73" spans="1:11" ht="36" customHeight="1" x14ac:dyDescent="0.25">
      <c r="A73" s="154">
        <v>16</v>
      </c>
      <c r="B73" s="181" t="s">
        <v>120</v>
      </c>
      <c r="C73" s="178" t="s">
        <v>121</v>
      </c>
      <c r="D73" s="35" t="s">
        <v>19</v>
      </c>
      <c r="E73" s="68" t="s">
        <v>8</v>
      </c>
      <c r="F73" s="88">
        <v>30</v>
      </c>
      <c r="G73" s="3">
        <v>27.56</v>
      </c>
      <c r="H73" s="3">
        <v>28.39</v>
      </c>
      <c r="I73" s="36">
        <v>28.94</v>
      </c>
      <c r="J73" s="3">
        <f>ROUND((G73+H73+I73)/3,2)</f>
        <v>28.3</v>
      </c>
      <c r="K73" s="3">
        <f>F73*J73</f>
        <v>849</v>
      </c>
    </row>
    <row r="74" spans="1:11" x14ac:dyDescent="0.25">
      <c r="A74" s="135"/>
      <c r="B74" s="179"/>
      <c r="C74" s="179"/>
      <c r="D74" s="35" t="s">
        <v>37</v>
      </c>
      <c r="E74" s="68" t="s">
        <v>8</v>
      </c>
      <c r="F74" s="88">
        <v>4</v>
      </c>
      <c r="G74" s="3">
        <v>27.56</v>
      </c>
      <c r="H74" s="3">
        <v>28.39</v>
      </c>
      <c r="I74" s="36">
        <v>28.94</v>
      </c>
      <c r="J74" s="3">
        <f>ROUND((G74+H74+I74)/3,2)</f>
        <v>28.3</v>
      </c>
      <c r="K74" s="3">
        <f>F74*J74</f>
        <v>113.2</v>
      </c>
    </row>
    <row r="75" spans="1:11" x14ac:dyDescent="0.25">
      <c r="A75" s="134"/>
      <c r="B75" s="180"/>
      <c r="C75" s="180"/>
      <c r="D75" s="35" t="s">
        <v>18</v>
      </c>
      <c r="E75" s="68" t="s">
        <v>8</v>
      </c>
      <c r="F75" s="88">
        <v>5</v>
      </c>
      <c r="G75" s="3">
        <v>27.56</v>
      </c>
      <c r="H75" s="3">
        <v>28.39</v>
      </c>
      <c r="I75" s="36">
        <v>28.94</v>
      </c>
      <c r="J75" s="3">
        <f>ROUND((G75+H75+I75)/3,2)</f>
        <v>28.3</v>
      </c>
      <c r="K75" s="3">
        <f>F75*J75</f>
        <v>141.5</v>
      </c>
    </row>
    <row r="76" spans="1:11" x14ac:dyDescent="0.25">
      <c r="A76" s="80"/>
      <c r="B76" s="80" t="s">
        <v>21</v>
      </c>
      <c r="C76" s="81"/>
      <c r="D76" s="37"/>
      <c r="E76" s="68" t="s">
        <v>8</v>
      </c>
      <c r="F76" s="38">
        <f>F73+F75+F74</f>
        <v>39</v>
      </c>
      <c r="G76" s="39"/>
      <c r="H76" s="40"/>
      <c r="I76" s="30"/>
      <c r="J76" s="3"/>
      <c r="K76" s="9">
        <f>K73+K75+K74</f>
        <v>1103.7</v>
      </c>
    </row>
    <row r="77" spans="1:11" ht="24" x14ac:dyDescent="0.25">
      <c r="A77" s="154">
        <v>17</v>
      </c>
      <c r="B77" s="149" t="s">
        <v>98</v>
      </c>
      <c r="C77" s="154" t="s">
        <v>99</v>
      </c>
      <c r="D77" s="84" t="s">
        <v>19</v>
      </c>
      <c r="E77" s="84" t="s">
        <v>8</v>
      </c>
      <c r="F77" s="88">
        <v>100</v>
      </c>
      <c r="G77" s="3">
        <v>77.02</v>
      </c>
      <c r="H77" s="22">
        <v>79.33</v>
      </c>
      <c r="I77" s="3">
        <v>80.87</v>
      </c>
      <c r="J77" s="3">
        <f>ROUND((G77+H77+I77)/3,2)</f>
        <v>79.069999999999993</v>
      </c>
      <c r="K77" s="3">
        <f>F77*J77</f>
        <v>7906.9999999999991</v>
      </c>
    </row>
    <row r="78" spans="1:11" ht="12.75" customHeight="1" x14ac:dyDescent="0.25">
      <c r="A78" s="135"/>
      <c r="B78" s="135"/>
      <c r="C78" s="135"/>
      <c r="D78" s="84" t="s">
        <v>22</v>
      </c>
      <c r="E78" s="84" t="s">
        <v>8</v>
      </c>
      <c r="F78" s="88">
        <v>20</v>
      </c>
      <c r="G78" s="3">
        <v>77.02</v>
      </c>
      <c r="H78" s="22">
        <v>79.33</v>
      </c>
      <c r="I78" s="3">
        <v>80.87</v>
      </c>
      <c r="J78" s="3">
        <f t="shared" ref="J78:J80" si="20">ROUND((G78+H78+I78)/3,2)</f>
        <v>79.069999999999993</v>
      </c>
      <c r="K78" s="3">
        <f t="shared" ref="K78:K80" si="21">F78*J78</f>
        <v>1581.3999999999999</v>
      </c>
    </row>
    <row r="79" spans="1:11" x14ac:dyDescent="0.25">
      <c r="A79" s="135"/>
      <c r="B79" s="135"/>
      <c r="C79" s="135"/>
      <c r="D79" s="84" t="s">
        <v>17</v>
      </c>
      <c r="E79" s="84" t="s">
        <v>8</v>
      </c>
      <c r="F79" s="88">
        <v>8</v>
      </c>
      <c r="G79" s="3">
        <v>77.02</v>
      </c>
      <c r="H79" s="22">
        <v>79.33</v>
      </c>
      <c r="I79" s="3">
        <v>80.87</v>
      </c>
      <c r="J79" s="3">
        <f t="shared" si="20"/>
        <v>79.069999999999993</v>
      </c>
      <c r="K79" s="3">
        <f t="shared" si="21"/>
        <v>632.55999999999995</v>
      </c>
    </row>
    <row r="80" spans="1:11" ht="26.25" customHeight="1" x14ac:dyDescent="0.25">
      <c r="A80" s="135"/>
      <c r="B80" s="135"/>
      <c r="C80" s="135"/>
      <c r="D80" s="84" t="s">
        <v>18</v>
      </c>
      <c r="E80" s="84" t="s">
        <v>8</v>
      </c>
      <c r="F80" s="88">
        <v>6</v>
      </c>
      <c r="G80" s="3">
        <v>77.02</v>
      </c>
      <c r="H80" s="22">
        <v>79.33</v>
      </c>
      <c r="I80" s="3">
        <v>80.87</v>
      </c>
      <c r="J80" s="3">
        <f t="shared" si="20"/>
        <v>79.069999999999993</v>
      </c>
      <c r="K80" s="3">
        <f t="shared" si="21"/>
        <v>474.41999999999996</v>
      </c>
    </row>
    <row r="81" spans="1:11" ht="26.25" customHeight="1" x14ac:dyDescent="0.25">
      <c r="A81" s="134"/>
      <c r="B81" s="134"/>
      <c r="C81" s="134"/>
      <c r="D81" s="84" t="s">
        <v>59</v>
      </c>
      <c r="E81" s="84" t="s">
        <v>8</v>
      </c>
      <c r="F81" s="88">
        <v>5</v>
      </c>
      <c r="G81" s="3">
        <v>77.02</v>
      </c>
      <c r="H81" s="22">
        <v>79.33</v>
      </c>
      <c r="I81" s="3">
        <v>80.87</v>
      </c>
      <c r="J81" s="3">
        <f t="shared" ref="J81" si="22">ROUND((G81+H81+I81)/3,2)</f>
        <v>79.069999999999993</v>
      </c>
      <c r="K81" s="3">
        <f>F81*J81</f>
        <v>395.34999999999997</v>
      </c>
    </row>
    <row r="82" spans="1:11" x14ac:dyDescent="0.25">
      <c r="A82" s="70"/>
      <c r="B82" s="70" t="s">
        <v>21</v>
      </c>
      <c r="C82" s="71"/>
      <c r="D82" s="4"/>
      <c r="E82" s="4" t="s">
        <v>8</v>
      </c>
      <c r="F82" s="88">
        <f>F77+F78+F79+F80+F81</f>
        <v>139</v>
      </c>
      <c r="G82" s="7"/>
      <c r="H82" s="12"/>
      <c r="I82" s="3"/>
      <c r="J82" s="3"/>
      <c r="K82" s="9">
        <f>K77+K78+K79+K80+K81</f>
        <v>10990.73</v>
      </c>
    </row>
    <row r="83" spans="1:11" ht="26.25" customHeight="1" x14ac:dyDescent="0.25">
      <c r="A83" s="77">
        <v>18</v>
      </c>
      <c r="B83" s="149" t="s">
        <v>123</v>
      </c>
      <c r="C83" s="77" t="s">
        <v>122</v>
      </c>
      <c r="D83" s="84" t="s">
        <v>19</v>
      </c>
      <c r="E83" s="84" t="s">
        <v>8</v>
      </c>
      <c r="F83" s="88">
        <v>100</v>
      </c>
      <c r="G83" s="3">
        <v>16.54</v>
      </c>
      <c r="H83" s="22">
        <v>17.04</v>
      </c>
      <c r="I83" s="36">
        <v>17.37</v>
      </c>
      <c r="J83" s="3">
        <f>ROUND((G83+H83+I83)/3,2)</f>
        <v>16.98</v>
      </c>
      <c r="K83" s="3">
        <f>F83*J83</f>
        <v>1698</v>
      </c>
    </row>
    <row r="84" spans="1:11" ht="17.25" customHeight="1" x14ac:dyDescent="0.25">
      <c r="A84" s="78"/>
      <c r="B84" s="134"/>
      <c r="C84" s="78"/>
      <c r="D84" s="89" t="s">
        <v>37</v>
      </c>
      <c r="E84" s="89" t="s">
        <v>8</v>
      </c>
      <c r="F84" s="88">
        <v>8</v>
      </c>
      <c r="G84" s="3">
        <v>16.54</v>
      </c>
      <c r="H84" s="22">
        <v>17.04</v>
      </c>
      <c r="I84" s="36">
        <v>17.37</v>
      </c>
      <c r="J84" s="3">
        <f>ROUND((G84+H84+I84)/3,2)</f>
        <v>16.98</v>
      </c>
      <c r="K84" s="3">
        <f>F84*J84</f>
        <v>135.84</v>
      </c>
    </row>
    <row r="85" spans="1:11" ht="24" customHeight="1" x14ac:dyDescent="0.25">
      <c r="A85" s="70"/>
      <c r="B85" s="70" t="s">
        <v>21</v>
      </c>
      <c r="C85" s="71"/>
      <c r="D85" s="4"/>
      <c r="E85" s="4" t="s">
        <v>8</v>
      </c>
      <c r="F85" s="88">
        <f>F83+F84</f>
        <v>108</v>
      </c>
      <c r="G85" s="7"/>
      <c r="H85" s="12"/>
      <c r="I85" s="3"/>
      <c r="J85" s="3"/>
      <c r="K85" s="9">
        <f>K83+K84</f>
        <v>1833.84</v>
      </c>
    </row>
    <row r="86" spans="1:11" ht="48" customHeight="1" x14ac:dyDescent="0.25">
      <c r="A86" s="77">
        <v>19</v>
      </c>
      <c r="B86" s="76" t="s">
        <v>126</v>
      </c>
      <c r="C86" s="77" t="s">
        <v>127</v>
      </c>
      <c r="D86" s="84" t="s">
        <v>19</v>
      </c>
      <c r="E86" s="84" t="s">
        <v>23</v>
      </c>
      <c r="F86" s="88">
        <v>50</v>
      </c>
      <c r="G86" s="3">
        <v>6.14</v>
      </c>
      <c r="H86" s="22">
        <v>6.32</v>
      </c>
      <c r="I86" s="36">
        <v>6.45</v>
      </c>
      <c r="J86" s="3">
        <f>ROUND((G86+H86+I86)/3,2)</f>
        <v>6.3</v>
      </c>
      <c r="K86" s="3">
        <f>F86*J86</f>
        <v>315</v>
      </c>
    </row>
    <row r="87" spans="1:11" x14ac:dyDescent="0.25">
      <c r="A87" s="70"/>
      <c r="B87" s="70" t="s">
        <v>21</v>
      </c>
      <c r="C87" s="71"/>
      <c r="D87" s="4"/>
      <c r="E87" s="4" t="s">
        <v>23</v>
      </c>
      <c r="F87" s="88">
        <f>F86</f>
        <v>50</v>
      </c>
      <c r="G87" s="7"/>
      <c r="H87" s="12"/>
      <c r="I87" s="3"/>
      <c r="J87" s="3"/>
      <c r="K87" s="9">
        <f>SUM(K86:K86)</f>
        <v>315</v>
      </c>
    </row>
    <row r="88" spans="1:11" ht="24" customHeight="1" x14ac:dyDescent="0.25">
      <c r="A88" s="84">
        <v>20</v>
      </c>
      <c r="B88" s="73" t="s">
        <v>126</v>
      </c>
      <c r="C88" s="84" t="s">
        <v>128</v>
      </c>
      <c r="D88" s="84" t="s">
        <v>19</v>
      </c>
      <c r="E88" s="84" t="s">
        <v>23</v>
      </c>
      <c r="F88" s="88">
        <v>20</v>
      </c>
      <c r="G88" s="3">
        <v>6.46</v>
      </c>
      <c r="H88" s="3">
        <v>6.65</v>
      </c>
      <c r="I88" s="36">
        <v>6.78</v>
      </c>
      <c r="J88" s="3">
        <f>ROUND((G88+H88+I88)/3,2)</f>
        <v>6.63</v>
      </c>
      <c r="K88" s="3">
        <f>F88*J88</f>
        <v>132.6</v>
      </c>
    </row>
    <row r="89" spans="1:11" ht="22.5" customHeight="1" x14ac:dyDescent="0.25">
      <c r="A89" s="129"/>
      <c r="B89" s="129"/>
      <c r="C89" s="129"/>
      <c r="D89" s="37"/>
      <c r="E89" s="4" t="s">
        <v>23</v>
      </c>
      <c r="F89" s="38">
        <v>20</v>
      </c>
      <c r="G89" s="39"/>
      <c r="H89" s="39"/>
      <c r="I89" s="11"/>
      <c r="J89" s="3"/>
      <c r="K89" s="9">
        <f>K88</f>
        <v>132.6</v>
      </c>
    </row>
    <row r="90" spans="1:11" ht="26.25" customHeight="1" x14ac:dyDescent="0.25">
      <c r="A90" s="154">
        <v>21</v>
      </c>
      <c r="B90" s="149" t="s">
        <v>87</v>
      </c>
      <c r="C90" s="154" t="s">
        <v>88</v>
      </c>
      <c r="D90" s="86" t="s">
        <v>19</v>
      </c>
      <c r="E90" s="38" t="s">
        <v>23</v>
      </c>
      <c r="F90" s="38">
        <v>6</v>
      </c>
      <c r="G90" s="30">
        <v>827.98</v>
      </c>
      <c r="H90" s="30">
        <v>852.82</v>
      </c>
      <c r="I90" s="11">
        <v>869.38</v>
      </c>
      <c r="J90" s="3">
        <f>ROUND((G90+H90+I90)/3,2)</f>
        <v>850.06</v>
      </c>
      <c r="K90" s="3">
        <f>F90*J90</f>
        <v>5100.3599999999997</v>
      </c>
    </row>
    <row r="91" spans="1:11" x14ac:dyDescent="0.25">
      <c r="A91" s="135"/>
      <c r="B91" s="135"/>
      <c r="C91" s="135"/>
      <c r="D91" s="41" t="s">
        <v>20</v>
      </c>
      <c r="E91" s="88" t="s">
        <v>23</v>
      </c>
      <c r="F91" s="88">
        <v>3</v>
      </c>
      <c r="G91" s="3">
        <v>827.98</v>
      </c>
      <c r="H91" s="3">
        <v>852.82</v>
      </c>
      <c r="I91" s="11">
        <v>869.38</v>
      </c>
      <c r="J91" s="3">
        <f t="shared" ref="J91:J92" si="23">ROUND((G91+H91+I91)/3,2)</f>
        <v>850.06</v>
      </c>
      <c r="K91" s="3">
        <f t="shared" ref="K91:K92" si="24">F91*J91</f>
        <v>2550.1799999999998</v>
      </c>
    </row>
    <row r="92" spans="1:11" ht="24" customHeight="1" x14ac:dyDescent="0.25">
      <c r="A92" s="134"/>
      <c r="B92" s="134"/>
      <c r="C92" s="134"/>
      <c r="D92" s="88" t="s">
        <v>22</v>
      </c>
      <c r="E92" s="88" t="s">
        <v>23</v>
      </c>
      <c r="F92" s="88">
        <v>6</v>
      </c>
      <c r="G92" s="3">
        <v>827.98</v>
      </c>
      <c r="H92" s="3">
        <v>852.82</v>
      </c>
      <c r="I92" s="11">
        <v>869.38</v>
      </c>
      <c r="J92" s="3">
        <f t="shared" si="23"/>
        <v>850.06</v>
      </c>
      <c r="K92" s="3">
        <f t="shared" si="24"/>
        <v>5100.3599999999997</v>
      </c>
    </row>
    <row r="93" spans="1:11" ht="24" customHeight="1" x14ac:dyDescent="0.25">
      <c r="A93" s="70"/>
      <c r="B93" s="70" t="s">
        <v>21</v>
      </c>
      <c r="C93" s="71"/>
      <c r="D93" s="4"/>
      <c r="E93" s="4" t="s">
        <v>23</v>
      </c>
      <c r="F93" s="88">
        <f>F90+F91+F92</f>
        <v>15</v>
      </c>
      <c r="G93" s="7"/>
      <c r="H93" s="7"/>
      <c r="I93" s="3"/>
      <c r="J93" s="3"/>
      <c r="K93" s="9">
        <f>K90+K91+K92</f>
        <v>12750.899999999998</v>
      </c>
    </row>
    <row r="94" spans="1:11" ht="24" x14ac:dyDescent="0.25">
      <c r="A94" s="161">
        <v>22</v>
      </c>
      <c r="B94" s="159" t="s">
        <v>87</v>
      </c>
      <c r="C94" s="172" t="s">
        <v>89</v>
      </c>
      <c r="D94" s="84" t="s">
        <v>19</v>
      </c>
      <c r="E94" s="88" t="s">
        <v>23</v>
      </c>
      <c r="F94" s="88">
        <v>4</v>
      </c>
      <c r="G94" s="3">
        <v>639.72</v>
      </c>
      <c r="H94" s="3">
        <v>658.91</v>
      </c>
      <c r="I94" s="11">
        <v>671.71</v>
      </c>
      <c r="J94" s="3">
        <f>ROUND((G94+H94+I94)/3,2)</f>
        <v>656.78</v>
      </c>
      <c r="K94" s="3">
        <f>F94*J94</f>
        <v>2627.12</v>
      </c>
    </row>
    <row r="95" spans="1:11" ht="18" customHeight="1" x14ac:dyDescent="0.25">
      <c r="A95" s="142"/>
      <c r="B95" s="137"/>
      <c r="C95" s="142"/>
      <c r="D95" s="84" t="s">
        <v>22</v>
      </c>
      <c r="E95" s="88" t="s">
        <v>23</v>
      </c>
      <c r="F95" s="88">
        <v>2</v>
      </c>
      <c r="G95" s="3">
        <v>639.72</v>
      </c>
      <c r="H95" s="3">
        <v>658.91</v>
      </c>
      <c r="I95" s="11">
        <v>671.71</v>
      </c>
      <c r="J95" s="3">
        <f>ROUND((G95+H95+I95)/3,2)</f>
        <v>656.78</v>
      </c>
      <c r="K95" s="3">
        <f>F95*J95</f>
        <v>1313.56</v>
      </c>
    </row>
    <row r="96" spans="1:11" ht="21.75" customHeight="1" x14ac:dyDescent="0.25">
      <c r="A96" s="70"/>
      <c r="B96" s="70" t="s">
        <v>21</v>
      </c>
      <c r="C96" s="71"/>
      <c r="D96" s="4"/>
      <c r="E96" s="4" t="s">
        <v>23</v>
      </c>
      <c r="F96" s="88">
        <f>F94+F95</f>
        <v>6</v>
      </c>
      <c r="G96" s="7"/>
      <c r="H96" s="7"/>
      <c r="I96" s="3"/>
      <c r="J96" s="3"/>
      <c r="K96" s="9">
        <f>K94+K95</f>
        <v>3940.68</v>
      </c>
    </row>
    <row r="97" spans="1:11" ht="24" x14ac:dyDescent="0.25">
      <c r="A97" s="77">
        <v>23</v>
      </c>
      <c r="B97" s="82" t="s">
        <v>107</v>
      </c>
      <c r="C97" s="172" t="s">
        <v>108</v>
      </c>
      <c r="D97" s="84" t="s">
        <v>19</v>
      </c>
      <c r="E97" s="88" t="s">
        <v>8</v>
      </c>
      <c r="F97" s="88">
        <v>20</v>
      </c>
      <c r="G97" s="3">
        <v>73.7</v>
      </c>
      <c r="H97" s="3">
        <v>75.91</v>
      </c>
      <c r="I97" s="3">
        <v>77.39</v>
      </c>
      <c r="J97" s="3">
        <f>ROUND((G97+H97+I97)/3,2)</f>
        <v>75.67</v>
      </c>
      <c r="K97" s="3">
        <f>F97*J97</f>
        <v>1513.4</v>
      </c>
    </row>
    <row r="98" spans="1:11" ht="28.5" customHeight="1" x14ac:dyDescent="0.25">
      <c r="A98" s="90"/>
      <c r="B98" s="83"/>
      <c r="C98" s="142"/>
      <c r="D98" s="15" t="s">
        <v>22</v>
      </c>
      <c r="E98" s="15" t="s">
        <v>8</v>
      </c>
      <c r="F98" s="88">
        <v>2</v>
      </c>
      <c r="G98" s="3">
        <v>73.7</v>
      </c>
      <c r="H98" s="3">
        <v>75.91</v>
      </c>
      <c r="I98" s="3">
        <v>77.39</v>
      </c>
      <c r="J98" s="3">
        <f>ROUND((G98+H98+I98)/3,2)</f>
        <v>75.67</v>
      </c>
      <c r="K98" s="28">
        <f>F98*J98</f>
        <v>151.34</v>
      </c>
    </row>
    <row r="99" spans="1:11" ht="28.5" customHeight="1" x14ac:dyDescent="0.25">
      <c r="A99" s="42"/>
      <c r="B99" s="83"/>
      <c r="C99" s="142"/>
      <c r="D99" s="14" t="s">
        <v>59</v>
      </c>
      <c r="E99" s="15" t="s">
        <v>8</v>
      </c>
      <c r="F99" s="88">
        <v>1</v>
      </c>
      <c r="G99" s="3">
        <v>73.7</v>
      </c>
      <c r="H99" s="3">
        <v>75.91</v>
      </c>
      <c r="I99" s="3">
        <v>77.39</v>
      </c>
      <c r="J99" s="3">
        <f>ROUND((G99+H99+I99)/3,2)</f>
        <v>75.67</v>
      </c>
      <c r="K99" s="28">
        <f>F99*J99</f>
        <v>75.67</v>
      </c>
    </row>
    <row r="100" spans="1:11" x14ac:dyDescent="0.25">
      <c r="A100" s="70"/>
      <c r="B100" s="70" t="s">
        <v>21</v>
      </c>
      <c r="C100" s="71"/>
      <c r="D100" s="4"/>
      <c r="E100" s="4" t="s">
        <v>8</v>
      </c>
      <c r="F100" s="88">
        <f>SUM(F97:F99)</f>
        <v>23</v>
      </c>
      <c r="G100" s="7"/>
      <c r="H100" s="7"/>
      <c r="I100" s="3"/>
      <c r="J100" s="3"/>
      <c r="K100" s="9">
        <f>K97+K98+K99</f>
        <v>1740.41</v>
      </c>
    </row>
    <row r="101" spans="1:11" ht="36" x14ac:dyDescent="0.25">
      <c r="A101" s="77">
        <v>24</v>
      </c>
      <c r="B101" s="76" t="s">
        <v>85</v>
      </c>
      <c r="C101" s="77" t="s">
        <v>86</v>
      </c>
      <c r="D101" s="84" t="s">
        <v>19</v>
      </c>
      <c r="E101" s="88" t="s">
        <v>8</v>
      </c>
      <c r="F101" s="88">
        <v>10</v>
      </c>
      <c r="G101" s="3">
        <v>26.6</v>
      </c>
      <c r="H101" s="3">
        <v>27.4</v>
      </c>
      <c r="I101" s="36">
        <v>27.93</v>
      </c>
      <c r="J101" s="3">
        <f>ROUND((G101+H101+I101)/3,2)</f>
        <v>27.31</v>
      </c>
      <c r="K101" s="3">
        <f>F101*J101</f>
        <v>273.09999999999997</v>
      </c>
    </row>
    <row r="102" spans="1:11" x14ac:dyDescent="0.25">
      <c r="A102" s="70"/>
      <c r="B102" s="70" t="s">
        <v>21</v>
      </c>
      <c r="C102" s="71"/>
      <c r="D102" s="4"/>
      <c r="E102" s="4" t="s">
        <v>8</v>
      </c>
      <c r="F102" s="88">
        <v>10</v>
      </c>
      <c r="G102" s="7"/>
      <c r="H102" s="7"/>
      <c r="I102" s="3"/>
      <c r="J102" s="3"/>
      <c r="K102" s="9">
        <f>K101</f>
        <v>273.09999999999997</v>
      </c>
    </row>
    <row r="103" spans="1:11" ht="24" x14ac:dyDescent="0.25">
      <c r="A103" s="77">
        <v>25</v>
      </c>
      <c r="B103" s="76" t="s">
        <v>109</v>
      </c>
      <c r="C103" s="77" t="s">
        <v>25</v>
      </c>
      <c r="D103" s="84" t="s">
        <v>19</v>
      </c>
      <c r="E103" s="88" t="s">
        <v>8</v>
      </c>
      <c r="F103" s="88">
        <v>30</v>
      </c>
      <c r="G103" s="3">
        <v>13.34</v>
      </c>
      <c r="H103" s="3">
        <v>13.74</v>
      </c>
      <c r="I103" s="3">
        <v>14.01</v>
      </c>
      <c r="J103" s="3">
        <f>ROUND((G103+H103+I103)/3,2)</f>
        <v>13.7</v>
      </c>
      <c r="K103" s="3">
        <f>F103*J103</f>
        <v>411</v>
      </c>
    </row>
    <row r="104" spans="1:11" x14ac:dyDescent="0.25">
      <c r="A104" s="79"/>
      <c r="B104" s="79"/>
      <c r="C104" s="79"/>
      <c r="D104" s="88" t="s">
        <v>37</v>
      </c>
      <c r="E104" s="88" t="s">
        <v>8</v>
      </c>
      <c r="F104" s="88">
        <v>2</v>
      </c>
      <c r="G104" s="3">
        <v>13.34</v>
      </c>
      <c r="H104" s="3">
        <v>13.74</v>
      </c>
      <c r="I104" s="3">
        <v>14.01</v>
      </c>
      <c r="J104" s="3">
        <f>ROUND((G104+H104+I104)/3,2)</f>
        <v>13.7</v>
      </c>
      <c r="K104" s="3">
        <f>F104*J104</f>
        <v>27.4</v>
      </c>
    </row>
    <row r="105" spans="1:11" ht="22.5" customHeight="1" x14ac:dyDescent="0.25">
      <c r="A105" s="70"/>
      <c r="B105" s="70" t="s">
        <v>21</v>
      </c>
      <c r="C105" s="71"/>
      <c r="D105" s="4"/>
      <c r="E105" s="4" t="s">
        <v>8</v>
      </c>
      <c r="F105" s="88">
        <f>F103+F104</f>
        <v>32</v>
      </c>
      <c r="G105" s="7"/>
      <c r="H105" s="7"/>
      <c r="I105" s="3"/>
      <c r="J105" s="3"/>
      <c r="K105" s="9">
        <f>K103+K104</f>
        <v>438.4</v>
      </c>
    </row>
    <row r="106" spans="1:11" ht="72" x14ac:dyDescent="0.25">
      <c r="A106" s="77">
        <v>26</v>
      </c>
      <c r="B106" s="76" t="s">
        <v>118</v>
      </c>
      <c r="C106" s="77" t="s">
        <v>119</v>
      </c>
      <c r="D106" s="84" t="s">
        <v>19</v>
      </c>
      <c r="E106" s="88" t="s">
        <v>8</v>
      </c>
      <c r="F106" s="88">
        <v>30</v>
      </c>
      <c r="G106" s="3">
        <v>23.32</v>
      </c>
      <c r="H106" s="3">
        <v>24.02</v>
      </c>
      <c r="I106" s="3">
        <v>24.49</v>
      </c>
      <c r="J106" s="3">
        <f>ROUND((G106+H106+I106)/3,2)</f>
        <v>23.94</v>
      </c>
      <c r="K106" s="3">
        <f>F106*J106</f>
        <v>718.2</v>
      </c>
    </row>
    <row r="107" spans="1:11" x14ac:dyDescent="0.25">
      <c r="A107" s="16"/>
      <c r="B107" s="82"/>
      <c r="C107" s="87"/>
      <c r="D107" s="84" t="s">
        <v>37</v>
      </c>
      <c r="E107" s="88" t="s">
        <v>8</v>
      </c>
      <c r="F107" s="88">
        <v>2</v>
      </c>
      <c r="G107" s="3">
        <v>23.32</v>
      </c>
      <c r="H107" s="3">
        <v>24.02</v>
      </c>
      <c r="I107" s="3">
        <v>24.49</v>
      </c>
      <c r="J107" s="3">
        <f>ROUND((G107+H107+I107)/3,2)</f>
        <v>23.94</v>
      </c>
      <c r="K107" s="3">
        <f>F107*J107</f>
        <v>47.88</v>
      </c>
    </row>
    <row r="108" spans="1:11" x14ac:dyDescent="0.25">
      <c r="A108" s="69"/>
      <c r="B108" s="69" t="s">
        <v>21</v>
      </c>
      <c r="C108" s="75"/>
      <c r="D108" s="4"/>
      <c r="E108" s="4" t="s">
        <v>8</v>
      </c>
      <c r="F108" s="88">
        <f>F106+F107</f>
        <v>32</v>
      </c>
      <c r="G108" s="7"/>
      <c r="H108" s="7"/>
      <c r="I108" s="3"/>
      <c r="J108" s="3"/>
      <c r="K108" s="9">
        <f>K106+K107</f>
        <v>766.08</v>
      </c>
    </row>
    <row r="109" spans="1:11" ht="60" x14ac:dyDescent="0.25">
      <c r="A109" s="88">
        <v>27</v>
      </c>
      <c r="B109" s="43" t="s">
        <v>49</v>
      </c>
      <c r="C109" s="29" t="s">
        <v>50</v>
      </c>
      <c r="D109" s="84" t="s">
        <v>19</v>
      </c>
      <c r="E109" s="88" t="s">
        <v>8</v>
      </c>
      <c r="F109" s="88">
        <v>70</v>
      </c>
      <c r="G109" s="3">
        <v>89.36</v>
      </c>
      <c r="H109" s="22">
        <v>92.04</v>
      </c>
      <c r="I109" s="3">
        <v>93.83</v>
      </c>
      <c r="J109" s="3">
        <f>ROUND((G109+H109+I109)/3,2)</f>
        <v>91.74</v>
      </c>
      <c r="K109" s="3">
        <f>F109*J109</f>
        <v>6421.7999999999993</v>
      </c>
    </row>
    <row r="110" spans="1:11" x14ac:dyDescent="0.25">
      <c r="A110" s="80"/>
      <c r="B110" s="80" t="s">
        <v>21</v>
      </c>
      <c r="C110" s="81"/>
      <c r="D110" s="4"/>
      <c r="E110" s="4" t="s">
        <v>8</v>
      </c>
      <c r="F110" s="88">
        <v>70</v>
      </c>
      <c r="G110" s="7"/>
      <c r="H110" s="12"/>
      <c r="I110" s="3"/>
      <c r="J110" s="3"/>
      <c r="K110" s="9">
        <f>K109</f>
        <v>6421.7999999999993</v>
      </c>
    </row>
    <row r="111" spans="1:11" ht="26.25" customHeight="1" x14ac:dyDescent="0.25">
      <c r="A111" s="31">
        <v>28</v>
      </c>
      <c r="B111" s="76" t="s">
        <v>114</v>
      </c>
      <c r="C111" s="185" t="s">
        <v>115</v>
      </c>
      <c r="D111" s="10" t="s">
        <v>19</v>
      </c>
      <c r="E111" s="4" t="s">
        <v>8</v>
      </c>
      <c r="F111" s="88">
        <v>40</v>
      </c>
      <c r="G111" s="3">
        <v>8.6</v>
      </c>
      <c r="H111" s="22">
        <v>8.86</v>
      </c>
      <c r="I111" s="36">
        <v>9.0299999999999994</v>
      </c>
      <c r="J111" s="3">
        <f>ROUND((G111+H111+I111)/3,2)</f>
        <v>8.83</v>
      </c>
      <c r="K111" s="3">
        <f>F111*J111</f>
        <v>353.2</v>
      </c>
    </row>
    <row r="112" spans="1:11" ht="17.25" customHeight="1" x14ac:dyDescent="0.25">
      <c r="A112" s="44"/>
      <c r="B112" s="23"/>
      <c r="C112" s="186"/>
      <c r="D112" s="10" t="s">
        <v>22</v>
      </c>
      <c r="E112" s="4" t="s">
        <v>8</v>
      </c>
      <c r="F112" s="88">
        <v>4</v>
      </c>
      <c r="G112" s="3">
        <v>8.6</v>
      </c>
      <c r="H112" s="22">
        <v>8.86</v>
      </c>
      <c r="I112" s="36">
        <v>9.0299999999999994</v>
      </c>
      <c r="J112" s="3">
        <f t="shared" ref="J112:J113" si="25">ROUND((G112+H112+I112)/3,2)</f>
        <v>8.83</v>
      </c>
      <c r="K112" s="3">
        <f t="shared" ref="K112:K113" si="26">F112*J112</f>
        <v>35.32</v>
      </c>
    </row>
    <row r="113" spans="1:11" ht="21.75" customHeight="1" x14ac:dyDescent="0.25">
      <c r="A113" s="45"/>
      <c r="B113" s="78"/>
      <c r="C113" s="146"/>
      <c r="D113" s="13" t="s">
        <v>37</v>
      </c>
      <c r="E113" s="4" t="s">
        <v>8</v>
      </c>
      <c r="F113" s="88">
        <v>16</v>
      </c>
      <c r="G113" s="3">
        <v>8.6</v>
      </c>
      <c r="H113" s="22">
        <v>8.86</v>
      </c>
      <c r="I113" s="36">
        <v>9.0299999999999994</v>
      </c>
      <c r="J113" s="3">
        <f t="shared" si="25"/>
        <v>8.83</v>
      </c>
      <c r="K113" s="3">
        <f t="shared" si="26"/>
        <v>141.28</v>
      </c>
    </row>
    <row r="114" spans="1:11" ht="15" customHeight="1" x14ac:dyDescent="0.25">
      <c r="A114" s="70"/>
      <c r="B114" s="70" t="s">
        <v>21</v>
      </c>
      <c r="C114" s="71"/>
      <c r="D114" s="4"/>
      <c r="E114" s="4" t="s">
        <v>8</v>
      </c>
      <c r="F114" s="88">
        <f>F111+F112+F113</f>
        <v>60</v>
      </c>
      <c r="G114" s="7"/>
      <c r="H114" s="12"/>
      <c r="I114" s="3"/>
      <c r="J114" s="3"/>
      <c r="K114" s="9">
        <f>K111+K112+K113</f>
        <v>529.79999999999995</v>
      </c>
    </row>
    <row r="115" spans="1:11" ht="24" x14ac:dyDescent="0.25">
      <c r="A115" s="88">
        <v>29</v>
      </c>
      <c r="B115" s="73" t="s">
        <v>76</v>
      </c>
      <c r="C115" s="46" t="s">
        <v>27</v>
      </c>
      <c r="D115" s="84" t="s">
        <v>19</v>
      </c>
      <c r="E115" s="88" t="s">
        <v>24</v>
      </c>
      <c r="F115" s="88">
        <v>3</v>
      </c>
      <c r="G115" s="3">
        <v>473.32</v>
      </c>
      <c r="H115" s="22">
        <v>487.52</v>
      </c>
      <c r="I115" s="12">
        <v>496.99</v>
      </c>
      <c r="J115" s="3">
        <f>ROUND((G115+H115+I115)/3,2)</f>
        <v>485.94</v>
      </c>
      <c r="K115" s="3">
        <f>F115*J115</f>
        <v>1457.82</v>
      </c>
    </row>
    <row r="116" spans="1:11" ht="17.25" customHeight="1" x14ac:dyDescent="0.25">
      <c r="A116" s="70"/>
      <c r="B116" s="70" t="s">
        <v>21</v>
      </c>
      <c r="C116" s="72"/>
      <c r="D116" s="4"/>
      <c r="E116" s="4" t="s">
        <v>24</v>
      </c>
      <c r="F116" s="88">
        <v>3</v>
      </c>
      <c r="G116" s="7"/>
      <c r="H116" s="12"/>
      <c r="I116" s="3"/>
      <c r="J116" s="3"/>
      <c r="K116" s="9">
        <f>K115</f>
        <v>1457.82</v>
      </c>
    </row>
    <row r="117" spans="1:11" ht="24" x14ac:dyDescent="0.25">
      <c r="A117" s="47">
        <v>30</v>
      </c>
      <c r="B117" s="73" t="s">
        <v>112</v>
      </c>
      <c r="C117" s="48" t="s">
        <v>113</v>
      </c>
      <c r="D117" s="84" t="s">
        <v>19</v>
      </c>
      <c r="E117" s="88" t="s">
        <v>24</v>
      </c>
      <c r="F117" s="88">
        <v>30</v>
      </c>
      <c r="G117" s="3">
        <v>114.96</v>
      </c>
      <c r="H117" s="22">
        <v>118.41</v>
      </c>
      <c r="I117" s="12">
        <v>120.71</v>
      </c>
      <c r="J117" s="3">
        <f>ROUND((G117+H117+I117)/3,2)</f>
        <v>118.03</v>
      </c>
      <c r="K117" s="3">
        <f>F117*J117</f>
        <v>3540.9</v>
      </c>
    </row>
    <row r="118" spans="1:11" ht="24" customHeight="1" x14ac:dyDescent="0.25">
      <c r="A118" s="70"/>
      <c r="B118" s="70" t="s">
        <v>21</v>
      </c>
      <c r="C118" s="71"/>
      <c r="D118" s="4"/>
      <c r="E118" s="4" t="s">
        <v>24</v>
      </c>
      <c r="F118" s="88">
        <v>30</v>
      </c>
      <c r="G118" s="7"/>
      <c r="H118" s="12"/>
      <c r="I118" s="3"/>
      <c r="J118" s="3"/>
      <c r="K118" s="9">
        <f>K117</f>
        <v>3540.9</v>
      </c>
    </row>
    <row r="119" spans="1:11" ht="24.75" customHeight="1" x14ac:dyDescent="0.25">
      <c r="A119" s="184">
        <v>31</v>
      </c>
      <c r="B119" s="182" t="s">
        <v>54</v>
      </c>
      <c r="C119" s="173" t="s">
        <v>41</v>
      </c>
      <c r="D119" s="15" t="s">
        <v>22</v>
      </c>
      <c r="E119" s="15" t="s">
        <v>23</v>
      </c>
      <c r="F119" s="88">
        <v>2</v>
      </c>
      <c r="G119" s="28">
        <v>491.5</v>
      </c>
      <c r="H119" s="49">
        <v>506.25</v>
      </c>
      <c r="I119" s="12">
        <v>516.08000000000004</v>
      </c>
      <c r="J119" s="3">
        <f>ROUND((G119+H119+I119)/3,2)</f>
        <v>504.61</v>
      </c>
      <c r="K119" s="28">
        <f>F119*J119</f>
        <v>1009.22</v>
      </c>
    </row>
    <row r="120" spans="1:11" ht="25.5" customHeight="1" x14ac:dyDescent="0.25">
      <c r="A120" s="134"/>
      <c r="B120" s="183"/>
      <c r="C120" s="174"/>
      <c r="D120" s="15" t="s">
        <v>58</v>
      </c>
      <c r="E120" s="15" t="s">
        <v>23</v>
      </c>
      <c r="F120" s="88">
        <v>13</v>
      </c>
      <c r="G120" s="28">
        <v>491.5</v>
      </c>
      <c r="H120" s="49">
        <v>506.25</v>
      </c>
      <c r="I120" s="12">
        <v>516.08000000000004</v>
      </c>
      <c r="J120" s="3">
        <f>ROUND((G120+H120+I120)/3,2)</f>
        <v>504.61</v>
      </c>
      <c r="K120" s="28">
        <f>F120*J120</f>
        <v>6559.93</v>
      </c>
    </row>
    <row r="121" spans="1:11" ht="27" customHeight="1" x14ac:dyDescent="0.25">
      <c r="A121" s="70"/>
      <c r="B121" s="70" t="s">
        <v>21</v>
      </c>
      <c r="C121" s="71"/>
      <c r="D121" s="4"/>
      <c r="E121" s="4" t="s">
        <v>23</v>
      </c>
      <c r="F121" s="5">
        <f>F119+F120</f>
        <v>15</v>
      </c>
      <c r="G121" s="7"/>
      <c r="H121" s="12"/>
      <c r="I121" s="28"/>
      <c r="J121" s="3"/>
      <c r="K121" s="9">
        <f>K119+K120</f>
        <v>7569.1500000000005</v>
      </c>
    </row>
    <row r="122" spans="1:11" ht="36.75" customHeight="1" x14ac:dyDescent="0.25">
      <c r="A122" s="69">
        <v>32</v>
      </c>
      <c r="B122" s="114" t="s">
        <v>55</v>
      </c>
      <c r="C122" s="29" t="s">
        <v>56</v>
      </c>
      <c r="D122" s="4" t="s">
        <v>19</v>
      </c>
      <c r="E122" s="4" t="s">
        <v>57</v>
      </c>
      <c r="F122" s="5">
        <v>5</v>
      </c>
      <c r="G122" s="7">
        <v>174.42</v>
      </c>
      <c r="H122" s="12">
        <v>179.65</v>
      </c>
      <c r="I122" s="28">
        <v>183.14</v>
      </c>
      <c r="J122" s="3">
        <f>ROUND((G122+H122+I122)/3,2)</f>
        <v>179.07</v>
      </c>
      <c r="K122" s="7">
        <f>F122*J122</f>
        <v>895.34999999999991</v>
      </c>
    </row>
    <row r="123" spans="1:11" ht="18" customHeight="1" x14ac:dyDescent="0.25">
      <c r="A123" s="69"/>
      <c r="B123" s="69"/>
      <c r="C123" s="75"/>
      <c r="D123" s="4"/>
      <c r="E123" s="4"/>
      <c r="F123" s="5">
        <v>5</v>
      </c>
      <c r="G123" s="7"/>
      <c r="H123" s="12"/>
      <c r="I123" s="28"/>
      <c r="J123" s="3"/>
      <c r="K123" s="9">
        <f>K122</f>
        <v>895.34999999999991</v>
      </c>
    </row>
    <row r="124" spans="1:11" ht="30" customHeight="1" x14ac:dyDescent="0.25">
      <c r="A124" s="154">
        <v>33</v>
      </c>
      <c r="B124" s="169" t="s">
        <v>132</v>
      </c>
      <c r="C124" s="171" t="s">
        <v>82</v>
      </c>
      <c r="D124" s="84" t="s">
        <v>19</v>
      </c>
      <c r="E124" s="13" t="s">
        <v>8</v>
      </c>
      <c r="F124" s="13">
        <v>50</v>
      </c>
      <c r="G124" s="36">
        <v>142.41999999999999</v>
      </c>
      <c r="H124" s="50">
        <v>146.69</v>
      </c>
      <c r="I124" s="3">
        <v>149.54</v>
      </c>
      <c r="J124" s="3">
        <f>ROUND((G124+H124+I124)/3,2)</f>
        <v>146.22</v>
      </c>
      <c r="K124" s="36">
        <f>F124*J124</f>
        <v>7311</v>
      </c>
    </row>
    <row r="125" spans="1:11" ht="34.5" customHeight="1" x14ac:dyDescent="0.25">
      <c r="A125" s="134"/>
      <c r="B125" s="170"/>
      <c r="C125" s="142"/>
      <c r="D125" s="84" t="s">
        <v>37</v>
      </c>
      <c r="E125" s="13" t="s">
        <v>8</v>
      </c>
      <c r="F125" s="13">
        <v>8</v>
      </c>
      <c r="G125" s="36">
        <v>142.41999999999999</v>
      </c>
      <c r="H125" s="50">
        <v>146.69</v>
      </c>
      <c r="I125" s="3">
        <v>149.54</v>
      </c>
      <c r="J125" s="3">
        <f>ROUND((G125+H125+I125)/3,2)</f>
        <v>146.22</v>
      </c>
      <c r="K125" s="36">
        <f>F125*J125</f>
        <v>1169.76</v>
      </c>
    </row>
    <row r="126" spans="1:11" x14ac:dyDescent="0.25">
      <c r="A126" s="69"/>
      <c r="B126" s="69" t="s">
        <v>21</v>
      </c>
      <c r="C126" s="25"/>
      <c r="D126" s="4"/>
      <c r="E126" s="4" t="s">
        <v>8</v>
      </c>
      <c r="F126" s="5">
        <f>F124+F125</f>
        <v>58</v>
      </c>
      <c r="G126" s="7"/>
      <c r="H126" s="12"/>
      <c r="I126" s="36"/>
      <c r="J126" s="3"/>
      <c r="K126" s="9">
        <f>K124+K125</f>
        <v>8480.76</v>
      </c>
    </row>
    <row r="127" spans="1:11" ht="24" x14ac:dyDescent="0.25">
      <c r="A127" s="167">
        <v>34</v>
      </c>
      <c r="B127" s="141" t="s">
        <v>47</v>
      </c>
      <c r="C127" s="165" t="s">
        <v>46</v>
      </c>
      <c r="D127" s="84" t="s">
        <v>19</v>
      </c>
      <c r="E127" s="88" t="s">
        <v>8</v>
      </c>
      <c r="F127" s="88">
        <v>20</v>
      </c>
      <c r="G127" s="3">
        <v>151.22</v>
      </c>
      <c r="H127" s="3">
        <v>155.76</v>
      </c>
      <c r="I127" s="28">
        <v>158.78</v>
      </c>
      <c r="J127" s="3">
        <f>ROUND((G127+H127+I127)/3,2)</f>
        <v>155.25</v>
      </c>
      <c r="K127" s="3">
        <f>F127*J127</f>
        <v>3105</v>
      </c>
    </row>
    <row r="128" spans="1:11" x14ac:dyDescent="0.25">
      <c r="A128" s="168"/>
      <c r="B128" s="142"/>
      <c r="C128" s="166"/>
      <c r="D128" s="51" t="s">
        <v>18</v>
      </c>
      <c r="E128" s="88" t="s">
        <v>8</v>
      </c>
      <c r="F128" s="88">
        <v>3</v>
      </c>
      <c r="G128" s="3">
        <v>151.22</v>
      </c>
      <c r="H128" s="3">
        <v>155.76</v>
      </c>
      <c r="I128" s="28">
        <v>158.78</v>
      </c>
      <c r="J128" s="3">
        <f t="shared" ref="J128:J131" si="27">ROUND((G128+H128+I128)/3,2)</f>
        <v>155.25</v>
      </c>
      <c r="K128" s="3">
        <f t="shared" ref="K128:K131" si="28">F128*J128</f>
        <v>465.75</v>
      </c>
    </row>
    <row r="129" spans="1:11" x14ac:dyDescent="0.25">
      <c r="A129" s="168"/>
      <c r="B129" s="142"/>
      <c r="C129" s="166"/>
      <c r="D129" s="51" t="s">
        <v>37</v>
      </c>
      <c r="E129" s="88" t="s">
        <v>8</v>
      </c>
      <c r="F129" s="88">
        <v>8</v>
      </c>
      <c r="G129" s="3">
        <v>151.22</v>
      </c>
      <c r="H129" s="3">
        <v>155.76</v>
      </c>
      <c r="I129" s="28">
        <v>158.78</v>
      </c>
      <c r="J129" s="3">
        <f t="shared" ref="J129" si="29">ROUND((G129+H129+I129)/3,2)</f>
        <v>155.25</v>
      </c>
      <c r="K129" s="3">
        <f>F129*J129</f>
        <v>1242</v>
      </c>
    </row>
    <row r="130" spans="1:11" x14ac:dyDescent="0.25">
      <c r="A130" s="168"/>
      <c r="B130" s="142"/>
      <c r="C130" s="166"/>
      <c r="D130" s="51" t="s">
        <v>20</v>
      </c>
      <c r="E130" s="88" t="s">
        <v>8</v>
      </c>
      <c r="F130" s="88">
        <v>8</v>
      </c>
      <c r="G130" s="3">
        <v>151.22</v>
      </c>
      <c r="H130" s="3">
        <v>155.76</v>
      </c>
      <c r="I130" s="28">
        <v>158.78</v>
      </c>
      <c r="J130" s="3">
        <f t="shared" ref="J130" si="30">ROUND((G130+H130+I130)/3,2)</f>
        <v>155.25</v>
      </c>
      <c r="K130" s="3">
        <f>F130*J130</f>
        <v>1242</v>
      </c>
    </row>
    <row r="131" spans="1:11" ht="34.5" customHeight="1" x14ac:dyDescent="0.25">
      <c r="A131" s="168"/>
      <c r="B131" s="142"/>
      <c r="C131" s="166"/>
      <c r="D131" s="51" t="s">
        <v>22</v>
      </c>
      <c r="E131" s="88" t="s">
        <v>8</v>
      </c>
      <c r="F131" s="88">
        <v>4</v>
      </c>
      <c r="G131" s="3">
        <v>151.22</v>
      </c>
      <c r="H131" s="3">
        <v>155.76</v>
      </c>
      <c r="I131" s="28">
        <v>158.78</v>
      </c>
      <c r="J131" s="3">
        <f t="shared" si="27"/>
        <v>155.25</v>
      </c>
      <c r="K131" s="3">
        <f t="shared" si="28"/>
        <v>621</v>
      </c>
    </row>
    <row r="132" spans="1:11" ht="34.5" customHeight="1" x14ac:dyDescent="0.25">
      <c r="A132" s="168"/>
      <c r="B132" s="142"/>
      <c r="C132" s="153"/>
      <c r="D132" s="10" t="s">
        <v>59</v>
      </c>
      <c r="E132" s="88" t="s">
        <v>8</v>
      </c>
      <c r="F132" s="88">
        <v>1</v>
      </c>
      <c r="G132" s="3">
        <v>151.22</v>
      </c>
      <c r="H132" s="3">
        <v>155.76</v>
      </c>
      <c r="I132" s="28">
        <v>158.78</v>
      </c>
      <c r="J132" s="3">
        <f t="shared" ref="J132" si="31">ROUND((G132+H132+I132)/3,2)</f>
        <v>155.25</v>
      </c>
      <c r="K132" s="3">
        <f t="shared" ref="K132" si="32">F132*J132</f>
        <v>155.25</v>
      </c>
    </row>
    <row r="133" spans="1:11" ht="21.75" customHeight="1" x14ac:dyDescent="0.25">
      <c r="A133" s="80"/>
      <c r="B133" s="74" t="s">
        <v>21</v>
      </c>
      <c r="C133" s="75"/>
      <c r="D133" s="4"/>
      <c r="E133" s="4" t="s">
        <v>8</v>
      </c>
      <c r="F133" s="5">
        <f>F127+F128+F131+F129+F130+F132</f>
        <v>44</v>
      </c>
      <c r="G133" s="7"/>
      <c r="H133" s="12"/>
      <c r="I133" s="3"/>
      <c r="J133" s="3"/>
      <c r="K133" s="9">
        <f>K127+K128+K131+K129+K130+K132</f>
        <v>6831</v>
      </c>
    </row>
    <row r="134" spans="1:11" ht="21.75" customHeight="1" x14ac:dyDescent="0.25">
      <c r="A134" s="133">
        <v>35</v>
      </c>
      <c r="B134" s="149" t="s">
        <v>90</v>
      </c>
      <c r="C134" s="154" t="s">
        <v>91</v>
      </c>
      <c r="D134" s="84" t="s">
        <v>19</v>
      </c>
      <c r="E134" s="89" t="s">
        <v>8</v>
      </c>
      <c r="F134" s="88">
        <v>30</v>
      </c>
      <c r="G134" s="3">
        <v>43.08</v>
      </c>
      <c r="H134" s="3">
        <v>44.37</v>
      </c>
      <c r="I134" s="3">
        <v>45.23</v>
      </c>
      <c r="J134" s="3">
        <f>ROUND((G134+H134+I134)/3,2)</f>
        <v>44.23</v>
      </c>
      <c r="K134" s="3">
        <f>F134*J134</f>
        <v>1326.8999999999999</v>
      </c>
    </row>
    <row r="135" spans="1:11" ht="42.75" customHeight="1" x14ac:dyDescent="0.25">
      <c r="A135" s="135"/>
      <c r="B135" s="163"/>
      <c r="C135" s="164"/>
      <c r="D135" s="84" t="s">
        <v>18</v>
      </c>
      <c r="E135" s="89" t="s">
        <v>8</v>
      </c>
      <c r="F135" s="88">
        <v>6</v>
      </c>
      <c r="G135" s="3">
        <v>43.08</v>
      </c>
      <c r="H135" s="3">
        <v>44.37</v>
      </c>
      <c r="I135" s="3">
        <v>45.23</v>
      </c>
      <c r="J135" s="3">
        <f>ROUND((G135+H135+I135)/3,2)</f>
        <v>44.23</v>
      </c>
      <c r="K135" s="3">
        <f>F135*J135</f>
        <v>265.38</v>
      </c>
    </row>
    <row r="136" spans="1:11" ht="21.75" customHeight="1" x14ac:dyDescent="0.25">
      <c r="A136" s="134"/>
      <c r="B136" s="138" t="s">
        <v>21</v>
      </c>
      <c r="C136" s="140"/>
      <c r="D136" s="4"/>
      <c r="E136" s="89" t="s">
        <v>8</v>
      </c>
      <c r="F136" s="5">
        <f>F134+F135</f>
        <v>36</v>
      </c>
      <c r="G136" s="7"/>
      <c r="H136" s="12"/>
      <c r="I136" s="7"/>
      <c r="J136" s="8"/>
      <c r="K136" s="9">
        <f>K134+K135</f>
        <v>1592.2799999999997</v>
      </c>
    </row>
    <row r="137" spans="1:11" ht="25.5" customHeight="1" x14ac:dyDescent="0.25">
      <c r="A137" s="133">
        <v>36</v>
      </c>
      <c r="B137" s="149" t="s">
        <v>90</v>
      </c>
      <c r="C137" s="154" t="s">
        <v>133</v>
      </c>
      <c r="D137" s="84" t="s">
        <v>19</v>
      </c>
      <c r="E137" s="89" t="s">
        <v>8</v>
      </c>
      <c r="F137" s="88">
        <v>50</v>
      </c>
      <c r="G137" s="3">
        <v>48.22</v>
      </c>
      <c r="H137" s="3">
        <v>49.67</v>
      </c>
      <c r="I137" s="3">
        <v>50.63</v>
      </c>
      <c r="J137" s="3">
        <f>ROUND((G137+H137+I137)/3,2)</f>
        <v>49.51</v>
      </c>
      <c r="K137" s="3">
        <f>F137*J137</f>
        <v>2475.5</v>
      </c>
    </row>
    <row r="138" spans="1:11" ht="21.75" customHeight="1" x14ac:dyDescent="0.25">
      <c r="A138" s="134"/>
      <c r="B138" s="163"/>
      <c r="C138" s="164"/>
      <c r="D138" s="84" t="s">
        <v>18</v>
      </c>
      <c r="E138" s="89" t="s">
        <v>8</v>
      </c>
      <c r="F138" s="88">
        <v>3</v>
      </c>
      <c r="G138" s="3">
        <v>48.22</v>
      </c>
      <c r="H138" s="3">
        <v>49.67</v>
      </c>
      <c r="I138" s="3">
        <v>50.63</v>
      </c>
      <c r="J138" s="3">
        <f>ROUND((G138+H138+I138)/3,2)</f>
        <v>49.51</v>
      </c>
      <c r="K138" s="3">
        <f>F138*J138</f>
        <v>148.53</v>
      </c>
    </row>
    <row r="139" spans="1:11" ht="21.75" customHeight="1" x14ac:dyDescent="0.25">
      <c r="A139" s="80"/>
      <c r="B139" s="138" t="s">
        <v>21</v>
      </c>
      <c r="C139" s="140"/>
      <c r="D139" s="4"/>
      <c r="E139" s="89" t="s">
        <v>8</v>
      </c>
      <c r="F139" s="5">
        <f>F137+F138</f>
        <v>53</v>
      </c>
      <c r="G139" s="7"/>
      <c r="H139" s="12"/>
      <c r="I139" s="7"/>
      <c r="J139" s="8"/>
      <c r="K139" s="9">
        <f>K137+K138</f>
        <v>2624.03</v>
      </c>
    </row>
    <row r="140" spans="1:11" ht="43.5" customHeight="1" x14ac:dyDescent="0.25">
      <c r="A140" s="80">
        <v>37</v>
      </c>
      <c r="B140" s="76" t="s">
        <v>131</v>
      </c>
      <c r="C140" s="77" t="s">
        <v>106</v>
      </c>
      <c r="D140" s="84" t="s">
        <v>19</v>
      </c>
      <c r="E140" s="84" t="s">
        <v>23</v>
      </c>
      <c r="F140" s="88">
        <v>2</v>
      </c>
      <c r="G140" s="3">
        <v>1343.75</v>
      </c>
      <c r="H140" s="3">
        <v>1384.06</v>
      </c>
      <c r="I140" s="3">
        <v>1410.94</v>
      </c>
      <c r="J140" s="3">
        <f>ROUND((G140+H140+I140)/3,2)</f>
        <v>1379.58</v>
      </c>
      <c r="K140" s="3">
        <f>F140*J140</f>
        <v>2759.16</v>
      </c>
    </row>
    <row r="141" spans="1:11" ht="21.75" customHeight="1" x14ac:dyDescent="0.25">
      <c r="A141" s="80"/>
      <c r="B141" s="136" t="s">
        <v>21</v>
      </c>
      <c r="C141" s="144"/>
      <c r="D141" s="4"/>
      <c r="E141" s="84" t="s">
        <v>23</v>
      </c>
      <c r="F141" s="5">
        <f>F140</f>
        <v>2</v>
      </c>
      <c r="G141" s="7"/>
      <c r="H141" s="12"/>
      <c r="I141" s="7"/>
      <c r="J141" s="3"/>
      <c r="K141" s="9">
        <f>K140</f>
        <v>2759.16</v>
      </c>
    </row>
    <row r="142" spans="1:11" ht="21.75" customHeight="1" x14ac:dyDescent="0.25">
      <c r="A142" s="133">
        <v>38</v>
      </c>
      <c r="B142" s="141" t="s">
        <v>104</v>
      </c>
      <c r="C142" s="152" t="s">
        <v>105</v>
      </c>
      <c r="D142" s="84" t="s">
        <v>19</v>
      </c>
      <c r="E142" s="89" t="s">
        <v>8</v>
      </c>
      <c r="F142" s="88">
        <v>30</v>
      </c>
      <c r="G142" s="3">
        <v>147.24</v>
      </c>
      <c r="H142" s="3">
        <v>151.66</v>
      </c>
      <c r="I142" s="3">
        <v>154.6</v>
      </c>
      <c r="J142" s="3">
        <f>ROUND((G142+H142+I142)/3,2)</f>
        <v>151.16999999999999</v>
      </c>
      <c r="K142" s="3">
        <f>F142*J142</f>
        <v>4535.0999999999995</v>
      </c>
    </row>
    <row r="143" spans="1:11" ht="21.75" customHeight="1" x14ac:dyDescent="0.25">
      <c r="A143" s="134"/>
      <c r="B143" s="142"/>
      <c r="C143" s="153"/>
      <c r="D143" s="84" t="s">
        <v>18</v>
      </c>
      <c r="E143" s="89" t="s">
        <v>8</v>
      </c>
      <c r="F143" s="88">
        <v>3</v>
      </c>
      <c r="G143" s="3">
        <v>147.24</v>
      </c>
      <c r="H143" s="3">
        <v>151.66</v>
      </c>
      <c r="I143" s="3">
        <v>154.6</v>
      </c>
      <c r="J143" s="3">
        <f>ROUND((G143+H143+I143)/3,2)</f>
        <v>151.16999999999999</v>
      </c>
      <c r="K143" s="3">
        <f>F143*J143</f>
        <v>453.51</v>
      </c>
    </row>
    <row r="144" spans="1:11" ht="21.75" customHeight="1" x14ac:dyDescent="0.25">
      <c r="A144" s="80"/>
      <c r="B144" s="138" t="s">
        <v>21</v>
      </c>
      <c r="C144" s="139"/>
      <c r="D144" s="4"/>
      <c r="E144" s="89" t="s">
        <v>8</v>
      </c>
      <c r="F144" s="5">
        <f>F142+F143</f>
        <v>33</v>
      </c>
      <c r="G144" s="6"/>
      <c r="H144" s="7"/>
      <c r="I144" s="3"/>
      <c r="J144" s="3"/>
      <c r="K144" s="9">
        <f>K142+K143</f>
        <v>4988.6099999999997</v>
      </c>
    </row>
    <row r="145" spans="1:11" ht="50.25" customHeight="1" x14ac:dyDescent="0.25">
      <c r="A145" s="80">
        <v>39</v>
      </c>
      <c r="B145" s="73" t="s">
        <v>100</v>
      </c>
      <c r="C145" s="84" t="s">
        <v>101</v>
      </c>
      <c r="D145" s="84" t="s">
        <v>19</v>
      </c>
      <c r="E145" s="89" t="s">
        <v>8</v>
      </c>
      <c r="F145" s="88">
        <v>10</v>
      </c>
      <c r="G145" s="3">
        <v>28.28</v>
      </c>
      <c r="H145" s="22">
        <v>29.13</v>
      </c>
      <c r="I145" s="12">
        <v>29.69</v>
      </c>
      <c r="J145" s="3">
        <f>ROUND((G145+H145+I145)/3,2)</f>
        <v>29.03</v>
      </c>
      <c r="K145" s="3">
        <f>F145*J145</f>
        <v>290.3</v>
      </c>
    </row>
    <row r="146" spans="1:11" ht="21.75" customHeight="1" x14ac:dyDescent="0.25">
      <c r="A146" s="80"/>
      <c r="B146" s="138" t="s">
        <v>21</v>
      </c>
      <c r="C146" s="139"/>
      <c r="D146" s="4"/>
      <c r="E146" s="89" t="s">
        <v>8</v>
      </c>
      <c r="F146" s="5">
        <f>F145</f>
        <v>10</v>
      </c>
      <c r="G146" s="7"/>
      <c r="H146" s="12"/>
      <c r="I146" s="3"/>
      <c r="J146" s="3"/>
      <c r="K146" s="9">
        <f>K145</f>
        <v>290.3</v>
      </c>
    </row>
    <row r="147" spans="1:11" ht="21.75" customHeight="1" x14ac:dyDescent="0.25">
      <c r="A147" s="133">
        <v>40</v>
      </c>
      <c r="B147" s="159" t="s">
        <v>102</v>
      </c>
      <c r="C147" s="161" t="s">
        <v>103</v>
      </c>
      <c r="D147" s="84" t="s">
        <v>19</v>
      </c>
      <c r="E147" s="84" t="s">
        <v>8</v>
      </c>
      <c r="F147" s="88">
        <v>30</v>
      </c>
      <c r="G147" s="3">
        <v>568</v>
      </c>
      <c r="H147" s="22">
        <v>585.04</v>
      </c>
      <c r="I147" s="3">
        <v>596.4</v>
      </c>
      <c r="J147" s="3">
        <f>ROUND((G147+H147+I147)/3,2)</f>
        <v>583.15</v>
      </c>
      <c r="K147" s="3">
        <f>F147*J147</f>
        <v>17494.5</v>
      </c>
    </row>
    <row r="148" spans="1:11" ht="21.75" customHeight="1" x14ac:dyDescent="0.25">
      <c r="A148" s="135"/>
      <c r="B148" s="160"/>
      <c r="C148" s="161"/>
      <c r="D148" s="84" t="s">
        <v>18</v>
      </c>
      <c r="E148" s="84" t="s">
        <v>8</v>
      </c>
      <c r="F148" s="88">
        <v>3</v>
      </c>
      <c r="G148" s="3">
        <v>568</v>
      </c>
      <c r="H148" s="22">
        <v>585.04</v>
      </c>
      <c r="I148" s="3">
        <v>596.4</v>
      </c>
      <c r="J148" s="3">
        <f>ROUND((G148+H148+I148)/3,2)</f>
        <v>583.15</v>
      </c>
      <c r="K148" s="3">
        <f>F148*J148</f>
        <v>1749.4499999999998</v>
      </c>
    </row>
    <row r="149" spans="1:11" ht="21.75" customHeight="1" x14ac:dyDescent="0.25">
      <c r="A149" s="135"/>
      <c r="B149" s="83"/>
      <c r="C149" s="162"/>
      <c r="D149" s="84" t="s">
        <v>37</v>
      </c>
      <c r="E149" s="84" t="s">
        <v>8</v>
      </c>
      <c r="F149" s="88">
        <v>5</v>
      </c>
      <c r="G149" s="3">
        <v>568</v>
      </c>
      <c r="H149" s="22">
        <v>585.04</v>
      </c>
      <c r="I149" s="3">
        <v>596.4</v>
      </c>
      <c r="J149" s="3">
        <f>ROUND((G149+H149+I149)/3,2)</f>
        <v>583.15</v>
      </c>
      <c r="K149" s="3">
        <f>F149*J149</f>
        <v>2915.75</v>
      </c>
    </row>
    <row r="150" spans="1:11" ht="21.75" customHeight="1" x14ac:dyDescent="0.25">
      <c r="A150" s="134"/>
      <c r="B150" s="83"/>
      <c r="C150" s="162"/>
      <c r="D150" s="84" t="s">
        <v>59</v>
      </c>
      <c r="E150" s="84" t="s">
        <v>8</v>
      </c>
      <c r="F150" s="88">
        <v>1</v>
      </c>
      <c r="G150" s="3">
        <v>568</v>
      </c>
      <c r="H150" s="22">
        <v>585.04</v>
      </c>
      <c r="I150" s="3">
        <v>596.4</v>
      </c>
      <c r="J150" s="3">
        <f>ROUND((G150+H150+I150)/3,2)</f>
        <v>583.15</v>
      </c>
      <c r="K150" s="3">
        <f>F150*J150</f>
        <v>583.15</v>
      </c>
    </row>
    <row r="151" spans="1:11" ht="21.75" customHeight="1" x14ac:dyDescent="0.25">
      <c r="A151" s="80"/>
      <c r="B151" s="138" t="s">
        <v>21</v>
      </c>
      <c r="C151" s="139"/>
      <c r="D151" s="4"/>
      <c r="E151" s="84" t="s">
        <v>8</v>
      </c>
      <c r="F151" s="88">
        <f>F147+F148+F149+F150</f>
        <v>39</v>
      </c>
      <c r="G151" s="7"/>
      <c r="H151" s="12"/>
      <c r="I151" s="3"/>
      <c r="J151" s="3"/>
      <c r="K151" s="9">
        <f>K147+K148+K149+K150</f>
        <v>22742.850000000002</v>
      </c>
    </row>
    <row r="152" spans="1:11" ht="21.75" customHeight="1" x14ac:dyDescent="0.25">
      <c r="A152" s="133">
        <v>41</v>
      </c>
      <c r="B152" s="149" t="s">
        <v>92</v>
      </c>
      <c r="C152" s="154" t="s">
        <v>93</v>
      </c>
      <c r="D152" s="84" t="s">
        <v>19</v>
      </c>
      <c r="E152" s="84" t="s">
        <v>8</v>
      </c>
      <c r="F152" s="88">
        <v>30</v>
      </c>
      <c r="G152" s="3">
        <v>132.32</v>
      </c>
      <c r="H152" s="22">
        <v>136.29</v>
      </c>
      <c r="I152" s="36">
        <v>138.94</v>
      </c>
      <c r="J152" s="3">
        <f>ROUND((G152+H152+I152)/3,2)</f>
        <v>135.85</v>
      </c>
      <c r="K152" s="3">
        <f>F152*J152</f>
        <v>4075.5</v>
      </c>
    </row>
    <row r="153" spans="1:11" ht="21.75" customHeight="1" x14ac:dyDescent="0.25">
      <c r="A153" s="135"/>
      <c r="B153" s="155"/>
      <c r="C153" s="155"/>
      <c r="D153" s="89" t="s">
        <v>37</v>
      </c>
      <c r="E153" s="89" t="s">
        <v>8</v>
      </c>
      <c r="F153" s="88">
        <v>9</v>
      </c>
      <c r="G153" s="3">
        <v>132.32</v>
      </c>
      <c r="H153" s="22">
        <v>136.29</v>
      </c>
      <c r="I153" s="36">
        <v>138.94</v>
      </c>
      <c r="J153" s="3">
        <f>ROUND((G153+H153+I153)/3,2)</f>
        <v>135.85</v>
      </c>
      <c r="K153" s="3">
        <f>F153*J153</f>
        <v>1222.6499999999999</v>
      </c>
    </row>
    <row r="154" spans="1:11" ht="21.75" customHeight="1" x14ac:dyDescent="0.25">
      <c r="A154" s="134"/>
      <c r="B154" s="156"/>
      <c r="C154" s="156"/>
      <c r="D154" s="84" t="s">
        <v>22</v>
      </c>
      <c r="E154" s="84" t="s">
        <v>8</v>
      </c>
      <c r="F154" s="88">
        <v>20</v>
      </c>
      <c r="G154" s="3">
        <v>132.32</v>
      </c>
      <c r="H154" s="22">
        <v>136.29</v>
      </c>
      <c r="I154" s="36">
        <v>138.94</v>
      </c>
      <c r="J154" s="3">
        <f>ROUND((G154+H154+I154)/3,2)</f>
        <v>135.85</v>
      </c>
      <c r="K154" s="3">
        <f>F154*J154</f>
        <v>2717</v>
      </c>
    </row>
    <row r="155" spans="1:11" ht="21.75" customHeight="1" x14ac:dyDescent="0.25">
      <c r="A155" s="80"/>
      <c r="B155" s="138" t="s">
        <v>21</v>
      </c>
      <c r="C155" s="139"/>
      <c r="D155" s="4"/>
      <c r="E155" s="4" t="s">
        <v>8</v>
      </c>
      <c r="F155" s="88">
        <f>F152+F153+F154</f>
        <v>59</v>
      </c>
      <c r="G155" s="7"/>
      <c r="H155" s="12"/>
      <c r="I155" s="3"/>
      <c r="J155" s="3"/>
      <c r="K155" s="9">
        <f>K152+K153+K154</f>
        <v>8015.15</v>
      </c>
    </row>
    <row r="156" spans="1:11" ht="33" customHeight="1" x14ac:dyDescent="0.25">
      <c r="A156" s="136">
        <v>42</v>
      </c>
      <c r="B156" s="197" t="s">
        <v>94</v>
      </c>
      <c r="C156" s="201" t="s">
        <v>95</v>
      </c>
      <c r="D156" s="10" t="s">
        <v>19</v>
      </c>
      <c r="E156" s="88" t="s">
        <v>8</v>
      </c>
      <c r="F156" s="88">
        <v>50</v>
      </c>
      <c r="G156" s="3">
        <v>9.76</v>
      </c>
      <c r="H156" s="3">
        <v>10.050000000000001</v>
      </c>
      <c r="I156" s="36">
        <v>10.25</v>
      </c>
      <c r="J156" s="3">
        <f>ROUND((G156+H156+I156)/3,2)</f>
        <v>10.02</v>
      </c>
      <c r="K156" s="3">
        <f>F156*J156</f>
        <v>501</v>
      </c>
    </row>
    <row r="157" spans="1:11" ht="21.75" customHeight="1" x14ac:dyDescent="0.25">
      <c r="A157" s="207"/>
      <c r="B157" s="198"/>
      <c r="C157" s="202"/>
      <c r="D157" s="10" t="s">
        <v>18</v>
      </c>
      <c r="E157" s="88" t="s">
        <v>8</v>
      </c>
      <c r="F157" s="88">
        <v>100</v>
      </c>
      <c r="G157" s="3">
        <v>9.76</v>
      </c>
      <c r="H157" s="3">
        <v>10.050000000000001</v>
      </c>
      <c r="I157" s="36">
        <v>10.25</v>
      </c>
      <c r="J157" s="3">
        <f>ROUND((G157+H157+I157)/3,2)</f>
        <v>10.02</v>
      </c>
      <c r="K157" s="3">
        <f>F157*J157</f>
        <v>1002</v>
      </c>
    </row>
    <row r="158" spans="1:11" ht="21.75" customHeight="1" x14ac:dyDescent="0.25">
      <c r="A158" s="208"/>
      <c r="B158" s="199"/>
      <c r="C158" s="203"/>
      <c r="D158" s="10" t="s">
        <v>37</v>
      </c>
      <c r="E158" s="88" t="s">
        <v>8</v>
      </c>
      <c r="F158" s="88">
        <v>35</v>
      </c>
      <c r="G158" s="3">
        <v>9.76</v>
      </c>
      <c r="H158" s="3">
        <v>10.050000000000001</v>
      </c>
      <c r="I158" s="36">
        <v>10.25</v>
      </c>
      <c r="J158" s="3">
        <f>ROUND((G158+H158+I158)/3,2)</f>
        <v>10.02</v>
      </c>
      <c r="K158" s="3">
        <f>F158*J158</f>
        <v>350.7</v>
      </c>
    </row>
    <row r="159" spans="1:11" ht="21.75" customHeight="1" x14ac:dyDescent="0.25">
      <c r="A159" s="80"/>
      <c r="B159" s="157" t="s">
        <v>21</v>
      </c>
      <c r="C159" s="158"/>
      <c r="D159" s="4"/>
      <c r="E159" s="4" t="s">
        <v>8</v>
      </c>
      <c r="F159" s="88">
        <f>F156+F157+F158</f>
        <v>185</v>
      </c>
      <c r="G159" s="7"/>
      <c r="H159" s="8"/>
      <c r="I159" s="3"/>
      <c r="J159" s="3"/>
      <c r="K159" s="9">
        <f>K156+K157+K158</f>
        <v>1853.7</v>
      </c>
    </row>
    <row r="160" spans="1:11" ht="21.75" customHeight="1" x14ac:dyDescent="0.25">
      <c r="A160" s="133">
        <v>43</v>
      </c>
      <c r="B160" s="141" t="s">
        <v>96</v>
      </c>
      <c r="C160" s="200" t="s">
        <v>97</v>
      </c>
      <c r="D160" s="84" t="s">
        <v>19</v>
      </c>
      <c r="E160" s="88" t="s">
        <v>8</v>
      </c>
      <c r="F160" s="88">
        <v>30</v>
      </c>
      <c r="G160" s="3">
        <v>110.04</v>
      </c>
      <c r="H160" s="22">
        <v>113.34</v>
      </c>
      <c r="I160" s="3">
        <v>115.54</v>
      </c>
      <c r="J160" s="3">
        <f>ROUND((G160+H160+I160)/3,2)</f>
        <v>112.97</v>
      </c>
      <c r="K160" s="3">
        <f>F160*J160</f>
        <v>3389.1</v>
      </c>
    </row>
    <row r="161" spans="1:11" ht="21.75" customHeight="1" x14ac:dyDescent="0.25">
      <c r="A161" s="134"/>
      <c r="B161" s="142"/>
      <c r="C161" s="134"/>
      <c r="D161" s="84" t="s">
        <v>20</v>
      </c>
      <c r="E161" s="88" t="s">
        <v>8</v>
      </c>
      <c r="F161" s="88">
        <v>15</v>
      </c>
      <c r="G161" s="3">
        <v>110.04</v>
      </c>
      <c r="H161" s="22">
        <v>113.34</v>
      </c>
      <c r="I161" s="3">
        <v>115.54</v>
      </c>
      <c r="J161" s="3">
        <f>ROUND((G161+H161+I161)/3,2)</f>
        <v>112.97</v>
      </c>
      <c r="K161" s="3">
        <f>F161*J161</f>
        <v>1694.55</v>
      </c>
    </row>
    <row r="162" spans="1:11" ht="21.75" customHeight="1" x14ac:dyDescent="0.25">
      <c r="A162" s="80"/>
      <c r="B162" s="138" t="s">
        <v>21</v>
      </c>
      <c r="C162" s="139"/>
      <c r="D162" s="4"/>
      <c r="E162" s="4" t="s">
        <v>8</v>
      </c>
      <c r="F162" s="88">
        <f>F160+F161</f>
        <v>45</v>
      </c>
      <c r="G162" s="7"/>
      <c r="H162" s="12"/>
      <c r="I162" s="3"/>
      <c r="J162" s="3"/>
      <c r="K162" s="9">
        <f>K160+K161</f>
        <v>5083.6499999999996</v>
      </c>
    </row>
    <row r="163" spans="1:11" ht="41.25" customHeight="1" x14ac:dyDescent="0.25">
      <c r="A163" s="80">
        <v>44</v>
      </c>
      <c r="B163" s="73" t="s">
        <v>110</v>
      </c>
      <c r="C163" s="52" t="s">
        <v>111</v>
      </c>
      <c r="D163" s="84" t="s">
        <v>19</v>
      </c>
      <c r="E163" s="88" t="s">
        <v>24</v>
      </c>
      <c r="F163" s="88">
        <v>20</v>
      </c>
      <c r="G163" s="3">
        <v>7.28</v>
      </c>
      <c r="H163" s="22">
        <v>7.5</v>
      </c>
      <c r="I163" s="12">
        <v>7.64</v>
      </c>
      <c r="J163" s="3">
        <f>ROUND((G163+H163+I163)/3,2)</f>
        <v>7.47</v>
      </c>
      <c r="K163" s="3">
        <f>F163*J163</f>
        <v>149.4</v>
      </c>
    </row>
    <row r="164" spans="1:11" ht="21.75" customHeight="1" x14ac:dyDescent="0.25">
      <c r="A164" s="80"/>
      <c r="B164" s="70" t="s">
        <v>21</v>
      </c>
      <c r="C164" s="72"/>
      <c r="D164" s="4"/>
      <c r="E164" s="4" t="s">
        <v>24</v>
      </c>
      <c r="F164" s="88">
        <f>F163</f>
        <v>20</v>
      </c>
      <c r="G164" s="7"/>
      <c r="H164" s="12"/>
      <c r="I164" s="3"/>
      <c r="J164" s="3"/>
      <c r="K164" s="9">
        <f>K163</f>
        <v>149.4</v>
      </c>
    </row>
    <row r="165" spans="1:11" ht="21.75" customHeight="1" x14ac:dyDescent="0.25">
      <c r="A165" s="80">
        <v>45</v>
      </c>
      <c r="B165" s="73" t="s">
        <v>77</v>
      </c>
      <c r="C165" s="46" t="s">
        <v>70</v>
      </c>
      <c r="D165" s="84" t="s">
        <v>19</v>
      </c>
      <c r="E165" s="37" t="s">
        <v>24</v>
      </c>
      <c r="F165" s="88">
        <v>5</v>
      </c>
      <c r="G165" s="3">
        <v>652.17999999999995</v>
      </c>
      <c r="H165" s="22">
        <v>671.75</v>
      </c>
      <c r="I165" s="40">
        <v>684.79</v>
      </c>
      <c r="J165" s="3">
        <f>ROUND((G165+H165+I165)/3,2)</f>
        <v>669.57</v>
      </c>
      <c r="K165" s="3">
        <f>F165*J165</f>
        <v>3347.8500000000004</v>
      </c>
    </row>
    <row r="166" spans="1:11" ht="21.75" customHeight="1" x14ac:dyDescent="0.25">
      <c r="A166" s="80"/>
      <c r="B166" s="138" t="s">
        <v>21</v>
      </c>
      <c r="C166" s="140"/>
      <c r="D166" s="37"/>
      <c r="E166" s="37" t="s">
        <v>24</v>
      </c>
      <c r="F166" s="88">
        <f>F165</f>
        <v>5</v>
      </c>
      <c r="G166" s="39"/>
      <c r="H166" s="40"/>
      <c r="I166" s="3"/>
      <c r="J166" s="3"/>
      <c r="K166" s="53">
        <f>K165</f>
        <v>3347.8500000000004</v>
      </c>
    </row>
    <row r="167" spans="1:11" ht="27.75" customHeight="1" x14ac:dyDescent="0.25">
      <c r="A167" s="196">
        <v>46</v>
      </c>
      <c r="B167" s="147" t="s">
        <v>71</v>
      </c>
      <c r="C167" s="204" t="s">
        <v>130</v>
      </c>
      <c r="D167" s="84" t="s">
        <v>19</v>
      </c>
      <c r="E167" s="13" t="s">
        <v>8</v>
      </c>
      <c r="F167" s="13">
        <v>10</v>
      </c>
      <c r="G167" s="36">
        <v>144.9</v>
      </c>
      <c r="H167" s="50">
        <v>149.25</v>
      </c>
      <c r="I167" s="3">
        <v>152.15</v>
      </c>
      <c r="J167" s="3">
        <f>ROUND((G167+H167+I167)/3,2)</f>
        <v>148.77000000000001</v>
      </c>
      <c r="K167" s="36">
        <f>F167*J167</f>
        <v>1487.7</v>
      </c>
    </row>
    <row r="168" spans="1:11" ht="12.75" customHeight="1" x14ac:dyDescent="0.25">
      <c r="A168" s="142"/>
      <c r="B168" s="148"/>
      <c r="C168" s="134"/>
      <c r="D168" s="54" t="s">
        <v>22</v>
      </c>
      <c r="E168" s="13" t="s">
        <v>8</v>
      </c>
      <c r="F168" s="13">
        <v>2</v>
      </c>
      <c r="G168" s="36">
        <v>144.9</v>
      </c>
      <c r="H168" s="55">
        <v>149.25</v>
      </c>
      <c r="I168" s="3">
        <v>152.15</v>
      </c>
      <c r="J168" s="3">
        <f>ROUND((G168+H168+I168)/3,2)</f>
        <v>148.77000000000001</v>
      </c>
      <c r="K168" s="36">
        <f>F168*J168</f>
        <v>297.54000000000002</v>
      </c>
    </row>
    <row r="169" spans="1:11" ht="21.75" customHeight="1" x14ac:dyDescent="0.25">
      <c r="A169" s="80"/>
      <c r="B169" s="138" t="s">
        <v>21</v>
      </c>
      <c r="C169" s="145"/>
      <c r="D169" s="4"/>
      <c r="E169" s="13" t="s">
        <v>8</v>
      </c>
      <c r="F169" s="5">
        <f>F167+F168</f>
        <v>12</v>
      </c>
      <c r="G169" s="7"/>
      <c r="H169" s="12"/>
      <c r="I169" s="36"/>
      <c r="J169" s="3"/>
      <c r="K169" s="9">
        <f>K167+K168</f>
        <v>1785.24</v>
      </c>
    </row>
    <row r="170" spans="1:11" ht="21.75" customHeight="1" x14ac:dyDescent="0.25">
      <c r="A170" s="133">
        <v>47</v>
      </c>
      <c r="B170" s="149" t="s">
        <v>134</v>
      </c>
      <c r="C170" s="150" t="s">
        <v>135</v>
      </c>
      <c r="D170" s="84" t="s">
        <v>19</v>
      </c>
      <c r="E170" s="88" t="s">
        <v>24</v>
      </c>
      <c r="F170" s="88">
        <v>10</v>
      </c>
      <c r="G170" s="3">
        <v>115.02</v>
      </c>
      <c r="H170" s="3">
        <v>118.47</v>
      </c>
      <c r="I170" s="12">
        <v>120.77</v>
      </c>
      <c r="J170" s="3">
        <f>ROUND((G170+H170+I170)/3,2)</f>
        <v>118.09</v>
      </c>
      <c r="K170" s="3">
        <f>F170*J170</f>
        <v>1180.9000000000001</v>
      </c>
    </row>
    <row r="171" spans="1:11" ht="36" customHeight="1" x14ac:dyDescent="0.25">
      <c r="A171" s="134"/>
      <c r="B171" s="134"/>
      <c r="C171" s="151"/>
      <c r="D171" s="51" t="s">
        <v>30</v>
      </c>
      <c r="E171" s="88" t="s">
        <v>8</v>
      </c>
      <c r="F171" s="88">
        <v>4</v>
      </c>
      <c r="G171" s="3">
        <v>115.02</v>
      </c>
      <c r="H171" s="11">
        <v>118.47</v>
      </c>
      <c r="I171" s="7">
        <v>120.77</v>
      </c>
      <c r="J171" s="3">
        <f>ROUND((G171+H171+I171)/3,2)</f>
        <v>118.09</v>
      </c>
      <c r="K171" s="3">
        <f>F171*J171</f>
        <v>472.36</v>
      </c>
    </row>
    <row r="172" spans="1:11" ht="21.75" customHeight="1" x14ac:dyDescent="0.25">
      <c r="A172" s="80"/>
      <c r="B172" s="143" t="s">
        <v>21</v>
      </c>
      <c r="C172" s="144"/>
      <c r="D172" s="4"/>
      <c r="E172" s="4" t="s">
        <v>24</v>
      </c>
      <c r="F172" s="5">
        <f>F170+F171</f>
        <v>14</v>
      </c>
      <c r="G172" s="7"/>
      <c r="H172" s="12"/>
      <c r="I172" s="3"/>
      <c r="J172" s="8"/>
      <c r="K172" s="9">
        <f>K170+K171</f>
        <v>1653.2600000000002</v>
      </c>
    </row>
    <row r="173" spans="1:11" ht="15" customHeight="1" x14ac:dyDescent="0.25">
      <c r="A173" s="67"/>
      <c r="B173" s="56"/>
      <c r="C173" s="57"/>
      <c r="D173" s="56"/>
      <c r="E173" s="56"/>
      <c r="F173" s="58"/>
      <c r="G173" s="12"/>
      <c r="H173" s="12"/>
      <c r="I173" s="11"/>
      <c r="J173" s="22"/>
      <c r="K173" s="53"/>
    </row>
    <row r="174" spans="1:11" ht="27" customHeight="1" x14ac:dyDescent="0.25">
      <c r="A174" s="59"/>
      <c r="B174" s="60"/>
      <c r="C174" s="60"/>
      <c r="D174" s="61" t="s">
        <v>26</v>
      </c>
      <c r="E174" s="60"/>
      <c r="F174" s="60"/>
      <c r="G174" s="62"/>
      <c r="H174" s="62"/>
      <c r="I174" s="63"/>
      <c r="J174" s="64"/>
      <c r="K174" s="65">
        <f>K12+K15+K19+K24+K28+K35+K38+K44+K48+K52+K58+K60+K65+K68+K72+K76+K82+K87+K93+K96+K100+K105+K108+K110+K114+K116+K118+K121+K123+K126+K133+K102+K89+K85+K136+K139+K141+K144+K146+K151+K155+K159+K162+K164+K166+K169+K172</f>
        <v>226567.20999999993</v>
      </c>
    </row>
    <row r="175" spans="1:11" ht="18.75" customHeight="1" x14ac:dyDescent="0.25">
      <c r="A175" s="115"/>
      <c r="B175" s="116" t="s">
        <v>60</v>
      </c>
      <c r="C175" s="116"/>
      <c r="D175" s="116"/>
      <c r="E175" s="116"/>
      <c r="F175" s="117"/>
      <c r="G175" s="117"/>
      <c r="H175" s="117" t="s">
        <v>67</v>
      </c>
      <c r="I175" s="93"/>
      <c r="J175" s="118"/>
      <c r="K175" s="118"/>
    </row>
    <row r="176" spans="1:11" ht="25.5" customHeight="1" x14ac:dyDescent="0.25">
      <c r="A176" s="115"/>
      <c r="B176" s="119"/>
      <c r="C176" s="119"/>
      <c r="D176" s="120"/>
      <c r="E176" s="116"/>
      <c r="F176" s="117"/>
      <c r="G176" s="117"/>
      <c r="H176" s="117"/>
      <c r="I176" s="117"/>
      <c r="J176" s="118"/>
      <c r="K176" s="118"/>
    </row>
    <row r="177" spans="1:11" x14ac:dyDescent="0.25">
      <c r="A177" s="115"/>
      <c r="B177" s="119" t="s">
        <v>38</v>
      </c>
      <c r="C177" s="121"/>
      <c r="D177" s="121"/>
      <c r="E177" s="121"/>
      <c r="F177" s="117"/>
      <c r="G177" s="117"/>
      <c r="H177" s="117" t="s">
        <v>66</v>
      </c>
      <c r="I177" s="117"/>
      <c r="J177" s="118"/>
      <c r="K177" s="118"/>
    </row>
    <row r="178" spans="1:11" ht="30" customHeight="1" x14ac:dyDescent="0.25">
      <c r="A178" s="122"/>
      <c r="B178" s="119"/>
      <c r="C178" s="121"/>
      <c r="D178" s="121"/>
      <c r="E178" s="121"/>
      <c r="F178" s="117"/>
      <c r="G178" s="117"/>
      <c r="H178" s="117"/>
      <c r="I178" s="117"/>
      <c r="J178" s="123"/>
      <c r="K178" s="123"/>
    </row>
    <row r="179" spans="1:11" ht="18" customHeight="1" x14ac:dyDescent="0.25">
      <c r="A179" s="122"/>
      <c r="B179" s="119" t="s">
        <v>37</v>
      </c>
      <c r="C179" s="121"/>
      <c r="D179" s="121"/>
      <c r="E179" s="121"/>
      <c r="F179" s="117"/>
      <c r="G179" s="117"/>
      <c r="H179" s="117" t="s">
        <v>65</v>
      </c>
      <c r="I179" s="124"/>
      <c r="J179" s="123"/>
      <c r="K179" s="123"/>
    </row>
    <row r="180" spans="1:11" ht="15" customHeight="1" x14ac:dyDescent="0.25">
      <c r="A180" s="125"/>
      <c r="B180" s="125"/>
      <c r="C180" s="126"/>
      <c r="D180" s="127"/>
      <c r="E180" s="124"/>
      <c r="F180" s="124"/>
      <c r="G180" s="124"/>
      <c r="H180" s="124"/>
      <c r="I180" s="93"/>
      <c r="J180" s="128"/>
      <c r="K180" s="122"/>
    </row>
    <row r="181" spans="1:11" x14ac:dyDescent="0.25">
      <c r="B181" s="93" t="s">
        <v>18</v>
      </c>
      <c r="C181" s="93"/>
      <c r="D181" s="93"/>
      <c r="E181" s="93"/>
      <c r="F181" s="93"/>
      <c r="G181" s="93"/>
      <c r="H181" s="93" t="s">
        <v>64</v>
      </c>
      <c r="I181" s="93"/>
    </row>
    <row r="182" spans="1:11" ht="15.75" customHeight="1" x14ac:dyDescent="0.25">
      <c r="B182" s="93"/>
      <c r="C182" s="93"/>
      <c r="D182" s="93"/>
      <c r="E182" s="93"/>
      <c r="F182" s="93"/>
      <c r="G182" s="93"/>
      <c r="H182" s="93"/>
      <c r="I182" s="93"/>
    </row>
    <row r="183" spans="1:11" x14ac:dyDescent="0.25">
      <c r="B183" s="93" t="s">
        <v>43</v>
      </c>
      <c r="C183" s="93"/>
      <c r="D183" s="93"/>
      <c r="E183" s="93"/>
      <c r="F183" s="93"/>
      <c r="G183" s="93"/>
      <c r="H183" s="93" t="s">
        <v>63</v>
      </c>
      <c r="I183" s="93"/>
    </row>
    <row r="184" spans="1:11" x14ac:dyDescent="0.25">
      <c r="B184" s="93"/>
      <c r="C184" s="93"/>
      <c r="D184" s="93"/>
      <c r="E184" s="93"/>
      <c r="F184" s="93"/>
      <c r="G184" s="93"/>
      <c r="H184" s="93"/>
      <c r="I184" s="93"/>
    </row>
    <row r="185" spans="1:11" x14ac:dyDescent="0.25">
      <c r="B185" s="93" t="s">
        <v>17</v>
      </c>
      <c r="C185" s="93"/>
      <c r="D185" s="93"/>
      <c r="E185" s="93"/>
      <c r="F185" s="93"/>
      <c r="G185" s="93"/>
      <c r="H185" s="93" t="s">
        <v>42</v>
      </c>
      <c r="I185" s="93"/>
    </row>
    <row r="186" spans="1:11" ht="10.5" customHeight="1" x14ac:dyDescent="0.25">
      <c r="B186" s="93"/>
      <c r="C186" s="93"/>
      <c r="D186" s="93"/>
      <c r="E186" s="93"/>
      <c r="F186" s="93"/>
      <c r="G186" s="93"/>
      <c r="H186" s="93"/>
      <c r="I186" s="93"/>
    </row>
    <row r="187" spans="1:11" x14ac:dyDescent="0.25">
      <c r="B187" s="93"/>
      <c r="C187" s="93"/>
      <c r="D187" s="93"/>
      <c r="E187" s="93"/>
      <c r="F187" s="93"/>
      <c r="G187" s="93"/>
      <c r="H187" s="93"/>
      <c r="I187" s="93"/>
    </row>
    <row r="188" spans="1:11" x14ac:dyDescent="0.25">
      <c r="B188" s="93" t="s">
        <v>62</v>
      </c>
      <c r="C188" s="93"/>
      <c r="D188" s="93"/>
      <c r="E188" s="93"/>
      <c r="F188" s="93"/>
      <c r="G188" s="93"/>
      <c r="H188" s="93" t="s">
        <v>61</v>
      </c>
      <c r="I188" s="93"/>
    </row>
    <row r="190" spans="1:11" x14ac:dyDescent="0.25">
      <c r="B190" s="93" t="s">
        <v>68</v>
      </c>
      <c r="H190" s="93" t="s">
        <v>69</v>
      </c>
    </row>
  </sheetData>
  <mergeCells count="100">
    <mergeCell ref="G5:I5"/>
    <mergeCell ref="J5:J6"/>
    <mergeCell ref="K5:K6"/>
    <mergeCell ref="A1:K2"/>
    <mergeCell ref="A4:J4"/>
    <mergeCell ref="A5:A6"/>
    <mergeCell ref="B5:B6"/>
    <mergeCell ref="C5:C6"/>
    <mergeCell ref="D5:D6"/>
    <mergeCell ref="E5:E6"/>
    <mergeCell ref="F5:F6"/>
    <mergeCell ref="A119:A120"/>
    <mergeCell ref="C97:C99"/>
    <mergeCell ref="B94:B95"/>
    <mergeCell ref="A94:A95"/>
    <mergeCell ref="C111:C113"/>
    <mergeCell ref="A29:A34"/>
    <mergeCell ref="C49:C51"/>
    <mergeCell ref="B20:B23"/>
    <mergeCell ref="A20:A23"/>
    <mergeCell ref="C73:C75"/>
    <mergeCell ref="B73:B75"/>
    <mergeCell ref="A73:A75"/>
    <mergeCell ref="A25:A27"/>
    <mergeCell ref="C20:C23"/>
    <mergeCell ref="C25:C27"/>
    <mergeCell ref="B25:B27"/>
    <mergeCell ref="B53:B57"/>
    <mergeCell ref="C53:C57"/>
    <mergeCell ref="C29:C34"/>
    <mergeCell ref="B29:B34"/>
    <mergeCell ref="C7:C11"/>
    <mergeCell ref="B7:B11"/>
    <mergeCell ref="C77:C81"/>
    <mergeCell ref="A7:A11"/>
    <mergeCell ref="B16:B18"/>
    <mergeCell ref="C16:C18"/>
    <mergeCell ref="A17:A18"/>
    <mergeCell ref="B12:C12"/>
    <mergeCell ref="A13:A14"/>
    <mergeCell ref="B13:B14"/>
    <mergeCell ref="C13:C14"/>
    <mergeCell ref="B124:B125"/>
    <mergeCell ref="A124:A125"/>
    <mergeCell ref="C124:C125"/>
    <mergeCell ref="C39:C43"/>
    <mergeCell ref="B39:B43"/>
    <mergeCell ref="A39:A43"/>
    <mergeCell ref="A77:A81"/>
    <mergeCell ref="B77:B81"/>
    <mergeCell ref="C90:C92"/>
    <mergeCell ref="B90:B92"/>
    <mergeCell ref="A90:A92"/>
    <mergeCell ref="C94:C95"/>
    <mergeCell ref="C119:C120"/>
    <mergeCell ref="B83:B84"/>
    <mergeCell ref="C66:C67"/>
    <mergeCell ref="B119:B120"/>
    <mergeCell ref="B134:B135"/>
    <mergeCell ref="C134:C135"/>
    <mergeCell ref="B136:C136"/>
    <mergeCell ref="A134:A136"/>
    <mergeCell ref="C127:C132"/>
    <mergeCell ref="B127:B132"/>
    <mergeCell ref="A127:A132"/>
    <mergeCell ref="B137:B138"/>
    <mergeCell ref="C137:C138"/>
    <mergeCell ref="B139:C139"/>
    <mergeCell ref="A137:A138"/>
    <mergeCell ref="B144:C144"/>
    <mergeCell ref="B141:C141"/>
    <mergeCell ref="A142:A143"/>
    <mergeCell ref="B146:C146"/>
    <mergeCell ref="B142:B143"/>
    <mergeCell ref="C142:C143"/>
    <mergeCell ref="C152:C154"/>
    <mergeCell ref="B159:C159"/>
    <mergeCell ref="B151:C151"/>
    <mergeCell ref="B155:C155"/>
    <mergeCell ref="B147:B148"/>
    <mergeCell ref="B152:B154"/>
    <mergeCell ref="C147:C150"/>
    <mergeCell ref="C156:C158"/>
    <mergeCell ref="B156:B158"/>
    <mergeCell ref="B162:C162"/>
    <mergeCell ref="B166:C166"/>
    <mergeCell ref="C160:C161"/>
    <mergeCell ref="B160:B161"/>
    <mergeCell ref="B172:C172"/>
    <mergeCell ref="B169:C169"/>
    <mergeCell ref="C167:C168"/>
    <mergeCell ref="B167:B168"/>
    <mergeCell ref="B170:B171"/>
    <mergeCell ref="C170:C171"/>
    <mergeCell ref="A170:A171"/>
    <mergeCell ref="A147:A150"/>
    <mergeCell ref="A152:A154"/>
    <mergeCell ref="A160:A161"/>
    <mergeCell ref="A167:A168"/>
    <mergeCell ref="A156:A158"/>
  </mergeCells>
  <pageMargins left="0.19685039370078741" right="0.19685039370078741" top="0.39370078740157483" bottom="0.19685039370078741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Чичасова Екатерина Ивановна</dc:creator>
  <cp:lastModifiedBy>Филиппова Марина Геннадьевна</cp:lastModifiedBy>
  <cp:lastPrinted>2019-09-06T05:03:22Z</cp:lastPrinted>
  <dcterms:created xsi:type="dcterms:W3CDTF">2016-01-21T04:36:45Z</dcterms:created>
  <dcterms:modified xsi:type="dcterms:W3CDTF">2019-09-06T05:08:58Z</dcterms:modified>
</cp:coreProperties>
</file>