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4455" yWindow="3090" windowWidth="14805" windowHeight="7530"/>
  </bookViews>
  <sheets>
    <sheet name="НМЦ 2019" sheetId="4" r:id="rId1"/>
  </sheets>
  <definedNames>
    <definedName name="_xlnm._FilterDatabase" localSheetId="0" hidden="1">'НМЦ 2019'!$C$36:$N$74</definedName>
  </definedNames>
  <calcPr calcId="145621"/>
</workbook>
</file>

<file path=xl/calcChain.xml><?xml version="1.0" encoding="utf-8"?>
<calcChain xmlns="http://schemas.openxmlformats.org/spreadsheetml/2006/main">
  <c r="F50" i="4" l="1"/>
  <c r="M12" i="4" l="1"/>
  <c r="N12" i="4" s="1"/>
  <c r="N13" i="4" s="1"/>
  <c r="F13" i="4"/>
  <c r="F21" i="4" l="1"/>
  <c r="F19" i="4"/>
  <c r="F17" i="4"/>
  <c r="F15" i="4"/>
  <c r="M14" i="4"/>
  <c r="N14" i="4" s="1"/>
  <c r="M16" i="4"/>
  <c r="N16" i="4" s="1"/>
  <c r="N17" i="4" s="1"/>
  <c r="M18" i="4"/>
  <c r="N18" i="4" s="1"/>
  <c r="N19" i="4" s="1"/>
  <c r="M20" i="4"/>
  <c r="N20" i="4" s="1"/>
  <c r="N21" i="4" s="1"/>
  <c r="M22" i="4"/>
  <c r="N22" i="4" s="1"/>
  <c r="N23" i="4" s="1"/>
  <c r="F23" i="4"/>
  <c r="F25" i="4"/>
  <c r="M24" i="4"/>
  <c r="N24" i="4" s="1"/>
  <c r="N25" i="4" s="1"/>
  <c r="N15" i="4" l="1"/>
  <c r="M10" i="4"/>
  <c r="N10" i="4" s="1"/>
  <c r="N11" i="4" s="1"/>
  <c r="F29" i="4"/>
  <c r="M28" i="4"/>
  <c r="N28" i="4" s="1"/>
  <c r="N29" i="4" s="1"/>
  <c r="F33" i="4"/>
  <c r="F27" i="4"/>
  <c r="M26" i="4"/>
  <c r="N26" i="4" s="1"/>
  <c r="N27" i="4" s="1"/>
  <c r="F31" i="4"/>
  <c r="M30" i="4"/>
  <c r="N30" i="4" s="1"/>
  <c r="N31" i="4" s="1"/>
  <c r="M32" i="4"/>
  <c r="N32" i="4" s="1"/>
  <c r="N33" i="4" s="1"/>
  <c r="F35" i="4"/>
  <c r="M34" i="4"/>
  <c r="N34" i="4" s="1"/>
  <c r="N35" i="4" s="1"/>
  <c r="F11" i="4"/>
  <c r="F52" i="4" l="1"/>
  <c r="F46" i="4"/>
  <c r="F42" i="4"/>
  <c r="F39" i="4"/>
  <c r="F68" i="4"/>
  <c r="F66" i="4"/>
  <c r="F64" i="4"/>
  <c r="F62" i="4"/>
  <c r="F60" i="4"/>
  <c r="F58" i="4"/>
  <c r="F56" i="4"/>
  <c r="M45" i="4"/>
  <c r="N45" i="4" s="1"/>
  <c r="M40" i="4"/>
  <c r="N40" i="4" s="1"/>
  <c r="M67" i="4"/>
  <c r="N67" i="4" s="1"/>
  <c r="N68" i="4" s="1"/>
  <c r="M55" i="4"/>
  <c r="N55" i="4" s="1"/>
  <c r="N56" i="4" s="1"/>
  <c r="M49" i="4" l="1"/>
  <c r="N49" i="4" s="1"/>
  <c r="M41" i="4"/>
  <c r="M65" i="4" l="1"/>
  <c r="N65" i="4" s="1"/>
  <c r="N66" i="4" s="1"/>
  <c r="M38" i="4" l="1"/>
  <c r="N38" i="4" s="1"/>
  <c r="N39" i="4" l="1"/>
  <c r="M63" i="4"/>
  <c r="M61" i="4"/>
  <c r="M59" i="4"/>
  <c r="M57" i="4"/>
  <c r="M53" i="4"/>
  <c r="M51" i="4"/>
  <c r="M47" i="4" l="1"/>
  <c r="M43" i="4"/>
  <c r="M36" i="4" l="1"/>
  <c r="N36" i="4" s="1"/>
  <c r="N37" i="4" s="1"/>
  <c r="N43" i="4" l="1"/>
  <c r="N46" i="4" s="1"/>
  <c r="N41" i="4"/>
  <c r="Q47" i="4" l="1"/>
  <c r="N63" i="4"/>
  <c r="N57" i="4"/>
  <c r="N51" i="4"/>
  <c r="N61" i="4"/>
  <c r="N59" i="4"/>
  <c r="N50" i="4"/>
  <c r="N47" i="4"/>
  <c r="N42" i="4"/>
  <c r="N64" i="4" l="1"/>
  <c r="F37" i="4"/>
  <c r="N52" i="4" l="1"/>
  <c r="N58" i="4"/>
  <c r="N60" i="4"/>
  <c r="F54" i="4" l="1"/>
  <c r="F48" i="4" l="1"/>
  <c r="N48" i="4" l="1"/>
  <c r="N62" i="4" l="1"/>
  <c r="N53" i="4"/>
  <c r="Q43" i="4" l="1"/>
  <c r="N69" i="4"/>
  <c r="N54" i="4"/>
</calcChain>
</file>

<file path=xl/sharedStrings.xml><?xml version="1.0" encoding="utf-8"?>
<sst xmlns="http://schemas.openxmlformats.org/spreadsheetml/2006/main" count="187" uniqueCount="75">
  <si>
    <t>Кол-во</t>
  </si>
  <si>
    <t>Единичные цены (тарифы)</t>
  </si>
  <si>
    <t>Начальная цена, руб.</t>
  </si>
  <si>
    <t>Средняя цена, руб.</t>
  </si>
  <si>
    <t>шт</t>
  </si>
  <si>
    <t>Ед.изм.</t>
  </si>
  <si>
    <t>Администрация</t>
  </si>
  <si>
    <t xml:space="preserve">ИТОГО по виду товара </t>
  </si>
  <si>
    <t>ИТОГО по виду товара</t>
  </si>
  <si>
    <t>Постав-щик 1</t>
  </si>
  <si>
    <t>Постав-щик 2</t>
  </si>
  <si>
    <t>Постав-щик 3</t>
  </si>
  <si>
    <t>Постав-щик 4</t>
  </si>
  <si>
    <t>Постав-щик 5</t>
  </si>
  <si>
    <t>Постав-щик 6</t>
  </si>
  <si>
    <t xml:space="preserve">Поставщик 1: </t>
  </si>
  <si>
    <t>Поставщик 3:</t>
  </si>
  <si>
    <t>ООиП</t>
  </si>
  <si>
    <t>Метод обоснования начальной (максимальной) цены: метод сопоставления рыночных цен.</t>
  </si>
  <si>
    <t xml:space="preserve">Способ размещения заказа: электронный аукцион. </t>
  </si>
  <si>
    <t>Начальная (максимальная) цена контракта</t>
  </si>
  <si>
    <t>Поставщик 2 :</t>
  </si>
  <si>
    <t>Стоимость, рублей</t>
  </si>
  <si>
    <t>Наименование органа местного самоуправления и его структурного подразделения</t>
  </si>
  <si>
    <t>Наименование объекта закупки</t>
  </si>
  <si>
    <t>Характеристикаобъекта закупки</t>
  </si>
  <si>
    <t xml:space="preserve">№ п/п </t>
  </si>
  <si>
    <t>Опека</t>
  </si>
  <si>
    <t>Итого по виду товара</t>
  </si>
  <si>
    <t xml:space="preserve">Картридж для принтеров и МФУ моделей HP LJ M1120, HP LJ1120a, HP LJ1120h, HP LJ1120n, HP LJ1120w, HP LJ1522n, HP LJ1522nf, HP LJ1503, HP LJ1503n, HP LJ1504, HP LJ1504n, HP LJ1505, HP LJ1505n, HP LJ1506, HP LJ1506n, код (артикул) присвоенный производителем товара: 36А СВ 436А,оригинальный от производителя устройства или совместимый с ним, с ресурсом тонера не менее 2000 страниц формата А4 при 5% заполнении страницы. Цвет печати черный. </t>
  </si>
  <si>
    <t xml:space="preserve">Картридж 28.23.25.000 </t>
  </si>
  <si>
    <t xml:space="preserve">Картридж 28.23.25.000  </t>
  </si>
  <si>
    <t>Картридж для принтеров МФУ HP LaserJet 3052,код (артикул) присвоенный производителем товара: Q2612AF, оригинальный от производителя устройства или совместимый с ним Ресурс не менее 4000 страниц. Цвет печати черный.</t>
  </si>
  <si>
    <t xml:space="preserve">Тонер-картридж для цветного МФУ Kyocera FS-C2026MFP/C2126MFP/C2526MFP/P6026CDN/P6526MFP, код (артикул) присвоенный производителем товара: ТК-590Y, оригинальный от производителя или совместимый с ним, с ресурсом тонера не менее 5000 страниц формата А4 при 5% заполнении страницы. Использование картриджа не должно прекращать действие сертификата соответствия печатающего устройства. Цвет печати желтый. </t>
  </si>
  <si>
    <t xml:space="preserve">Тонер-картридж для цветного МФУ Kyocera FS-C2026MFP/C2126MFP/C2526MFP/P6026CDN/P6526MFP, код (артикул) присвоенный производителем товара: ТК-590 М, оригинальный от производителя или совместимый с ним, с ресурсом тонера не менее 5000 страниц формата А4 при 5% заполнении страницы. Использование картриджа не должно прекращать действие сертификата соответствия печатающего устройства. Цвет печати пурпурный. </t>
  </si>
  <si>
    <t xml:space="preserve">Тонер-картридж для цветного МФУ Kyocera FS-C2026MFP/C2126MFP/C2526MFP/P6026CDN/P6526MFP, код (артикул) присвоенный производителем товара: ТК-590С, оригинальный от производителя или совместимый с ним, с ресурсом тонера не менее 5000 страниц формата А4 при 5% заполнении страницы. Использование картриджа не должно прекращать действие сертификата соответствия печатающего устройства. Цвет печати голубой. </t>
  </si>
  <si>
    <t xml:space="preserve">Тонер-картридж для цветного МФУ Kyocera FS-C2026MFP/C2126MFP/C2526MFP/P6026CDN/P6526MFP, код (артикул) присвоенный производителем товара: ТК-590К, оригинальный от производителя или совместимый с ним, с ресурсом тонера не менее 7000 страниц формата А4 при 5% заполнении страницы. Использование картриджа не должно прекращать действие сертификата соответствия печатающего устройства. Цвет печати черный. </t>
  </si>
  <si>
    <t>Картридж 28.23.25.000</t>
  </si>
  <si>
    <t xml:space="preserve">Картридж  для принтеров HP Р2014/Р2015/М2727, код (артикул) присвоенный производителем товара: Q7553A, оригинальный от производителя устройства или совместимый с ним, с ресурсом тонера не менее 2500 страниц формата А4 при 5% заполнении страницы. Цвет печати черный. </t>
  </si>
  <si>
    <t>Картридж  28.23.25.000</t>
  </si>
  <si>
    <t>Картридж для  Kyocera FS-1035/1135/M2035d,код (артикул) присвоенный производителем товара: ТК-1140, оригинальный от производителя устройства или совместимый с ним. Ресурс печати не менее 7000 страниц. Цвет печати черный.</t>
  </si>
  <si>
    <t>Тонер-картридж 28.23.25.000</t>
  </si>
  <si>
    <t xml:space="preserve">Картридж для принтеров Kyocera P 3055dn,код (артикул) присвоенный производителем товара: ТК-3190
оригинальный от производителя устройства или совместимый с ним. Ресурс печати не менее  25000 страниц. Цвет печати черный.
</t>
  </si>
  <si>
    <t>Картридж для принтера HP L/J P 3015,код (артикул) присвоенный производителем товара: СЕ255А, оригинальный от производителя устройства или совместимый с ним. Ресурс печати не менее  6000 страниц.Цвет печати черный</t>
  </si>
  <si>
    <t xml:space="preserve">Картридж  для принтеров HP LaserJet P1160/1320,код (артикул) присвоенный производителем товара: Q5949A,оригинальный от производителя устройства или совместимый с ним, с ресурсом тонера не менее 2500 страниц формата А4 при 5% заполнении страницы. Цвет печати черный. </t>
  </si>
  <si>
    <t xml:space="preserve">Картридж для принтера HP LaserJet p2055, p2055d, p2055dn, p2055n, p2055x, код (артикул) присвоенный производителем товара: СЕ505Х,оригинальный от производителя устройства или совместимый с ним, с ресурсом тонера не менее 6500 страниц формата А4 при 5% заполнении страницы. Цвет печати черный. </t>
  </si>
  <si>
    <t xml:space="preserve">Картридж  для принтеров HP LaserJet P1102/1102, P1132/1212nf, код (артикул) присвоенный производителем товара: СЕ285А, оригинальный от производителя устройства или совместимый с ним, с ресурсом тонера не менее 1600 страниц формата А4 при 5% заполнении страницы. Цвет печати черный. </t>
  </si>
  <si>
    <t>Картридж черный для МФУ Xerox Work Centre 3315, код (артикул) присвоенный производителем товара: 106R02310, оригинальный от производителя устройства или совместимый с ним, с ресурсом тонера не менее 5000 страниц формата А4 при 5% заполнении страницы.</t>
  </si>
  <si>
    <t>Картридж для принтеров HP LaserJet P1536/1566/1606, код (артикул) присвоенный производителем товара: СЕ278А, оригинальный от производителя устройства или совместимый с ним, с ресурсом тонера не менее 2100 страниц формата А4 при 5% заполнении страницы. Цвет черный</t>
  </si>
  <si>
    <t xml:space="preserve">Картридж 28.23.25.000
</t>
  </si>
  <si>
    <t>Картридж для принтера HP LaserJet Pro 400 M401/Pro 400 MFP M425, код (артикул) присвоенный производителем товара: СЕ280Аоригинальный от производителя устройства или совместимый с ним, с ресурсом тонера не менее 2700 страниц формата А4 при 5% заполнении страницы.  Цвет черный.</t>
  </si>
  <si>
    <t>Картридж28.23.25.000</t>
  </si>
  <si>
    <t xml:space="preserve">Картридж для МФУ Xerox Work Centre 3210/3220, код (артикул) присвоенный производителем товара: 106R1487, оригинальный от производителя устройства или совместимый с ним, с ресурсом тонера не менее 4100 страниц формата А4 при 5% заполнении страницы. Цвет черный. </t>
  </si>
  <si>
    <t>Картридж  для принтеров HP L/J M 426dnf MFP, код (артикул) присвоенный производителем товара: HP 26X, оригинальный от производителя устройства или совместимый с ним,с ресурсом тонера не менее 6000 страниц . Цвет черный</t>
  </si>
  <si>
    <t>Картридж для принтеров HP Laser MFP 135r,код (артикул) присвоенный производителем товара: НР106А, оригинальный от производителя устройства или совместимый с ним. Ресурс не менее 1000 страниц.Цвет печати черный.</t>
  </si>
  <si>
    <t>Картридж для принтеров Kyocera М2735dn, код (артикул) присвоенный производителем товара: ТК-1200, оригинальный от производителя устройства или совместимый с ним. Ресурс печати не менее 3000 страниц.Цвет печати черный.</t>
  </si>
  <si>
    <t>Картридж для принтеров Kyocera М2735dn,код (артикул) присвоенный производителем товара: ТК-1200, оригинальный от производителя устройства. Ресурс печати не менее 3000 страниц.Цвет печати черный.</t>
  </si>
  <si>
    <t xml:space="preserve">Картридж 28.23.25.000
</t>
  </si>
  <si>
    <t>Картридж для принтеров Kyocera P 2100dn, код (артикул) присвоенный производителем товара: ТК-3100,
оригинальный от производителя устройства или совместимый с ним. Ресурс печати не менее  25000 страниц</t>
  </si>
  <si>
    <t>Картридж для принтеров HP L/J 2420,код (артикул) присвоенный производителем товара: Q6511X, оригинальный от производителя устройства или совместимый с ним. Ресурс печати не менее 12000 страниц.Цвет печати черный.</t>
  </si>
  <si>
    <t xml:space="preserve">Блок фотобарабана 28.23.25.000
</t>
  </si>
  <si>
    <t>Тонер-картридж для FS-6025 / 6030 / 6525 / 6530,код (артикул) присвоенный производителем товара: ТК-475, оригинальный от производителя устройства или совместимый с ним. Цвет печати черный. Ресурс печати не менее 15000 страниц</t>
  </si>
  <si>
    <t xml:space="preserve">Картридж 28.23.25.000
</t>
  </si>
  <si>
    <t>Блок фотобарабана совместим с оборудованем Kyocera FS-1320D/1370DN, код (артикул) присвоенный производителем товара: DK-170, оригинальный от производителя устройства.</t>
  </si>
  <si>
    <t>Картридж для принтеров HP L/J 1300, код (артикул) присвоенный производителем товара: С2613А, оригинальный от производителя устройства или совместимый с ним. Ресурс печати не менее 3500 страниц. Цвет печати черный.</t>
  </si>
  <si>
    <t>Картридж для принтеров Kyocera ECOSYS M2540dn, код (артикул) присвоенный производителем товара: ТК-1170, оригинальный от производителя устройства или совместимый с ним. Ресурс печати не менее 7000 страниц.Цвет печати черный.</t>
  </si>
  <si>
    <t>Приложение 2 к извещению об осуществлении аукциона</t>
  </si>
  <si>
    <t>в электронной форме</t>
  </si>
  <si>
    <t>Обоснование начальной (максимальной) цены  контракта на поставку расходных материалов для копировально-множительной техники</t>
  </si>
  <si>
    <t>Исполняющий обязанности заведующего по АХР                                                                                                                                                                                                                    Питиримов Д. В.</t>
  </si>
  <si>
    <t>Исх. №415 от 21.07.2022</t>
  </si>
  <si>
    <t>Исх. б/н от 13.07.2022</t>
  </si>
  <si>
    <t>Исх. №15714099 от 21.07.2022</t>
  </si>
  <si>
    <t>Начальная (максимальная) цена контракта: 499 845 (четыреста девяносто девять тысяч восемьсот сорок пять) рублей 14 копеек.</t>
  </si>
  <si>
    <t xml:space="preserve">Картридж для принтера  PANTUM M7300, код (артикул) присвоенный производителем товара: TL-420H, оригинальный от производителя устройства или совместимый с ним, с ресурсом тонера не менее 2000 страниц формата А4 при 5% заполнении страницы. Цвет печати черный. </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</si>
</sst>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sz val="11"/>
      <color theme="1"/>
      <name val="Calibri"/>
      <family val="2"/>
      <charset val="204"/>
      <scheme val="minor"/>
    </font>
    <font>
      <sz val="12"/>
      <color theme="1"/>
      <name val="PT Astra Serif"/>
      <family val="1"/>
      <charset val="204"/>
    </font>
    <font>
      <b/>
      <sz val="12"/>
      <color theme="1"/>
      <name val="PT Astra Serif"/>
      <family val="1"/>
      <charset val="204"/>
    </font>
    <font>
      <sz val="12"/>
      <name val="PT Astra Serif"/>
      <family val="1"/>
      <charset val="204"/>
    </font>
    <font>
      <sz val="12"/>
      <color rgb="FF000000"/>
      <name val="PT Astra Serif"/>
      <family val="1"/>
      <charset val="204"/>
    </font>
    <font>
      <b/>
      <sz val="12"/>
      <color rgb="FF000000"/>
      <name val="PT Astra Serif"/>
      <family val="1"/>
      <charset val="204"/>
    </font>
    <font>
      <b/>
      <sz val="12"/>
      <name val="PT Astra Serif"/>
      <family val="1"/>
      <charset val="204"/>
    </font>
    <font>
      <i/>
      <sz val="12"/>
      <color rgb="FF000000"/>
      <name val="PT Astra Serif"/>
      <family val="1"/>
      <charset val="204"/>
    </font>
  </fonts>
  <fills count="3">
    <fill>
      <patternFill patternType="none"/>
    </fill>
    <fill>
      <patternFill patternType="gray125"/>
    </fill>
    <fill>
      <patternFill patternType="solid">
        <fgColor theme="0"/>
        <bgColor indexed="64"/>
      </patternFill>
    </fill>
  </fills>
  <borders count="3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top style="medium">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diagonal/>
    </border>
    <border>
      <left/>
      <right/>
      <top/>
      <bottom style="thin">
        <color indexed="64"/>
      </bottom>
      <diagonal/>
    </border>
  </borders>
  <cellStyleXfs count="2">
    <xf numFmtId="0" fontId="0" fillId="0" borderId="0"/>
    <xf numFmtId="0" fontId="1" fillId="0" borderId="0"/>
  </cellStyleXfs>
  <cellXfs count="175">
    <xf numFmtId="0" fontId="0" fillId="0" borderId="0" xfId="0"/>
    <xf numFmtId="0" fontId="2" fillId="2" borderId="0" xfId="0" applyFont="1" applyFill="1" applyBorder="1" applyAlignment="1">
      <alignment horizontal="center" vertical="center"/>
    </xf>
    <xf numFmtId="0" fontId="3" fillId="2" borderId="0" xfId="0" applyFont="1" applyFill="1" applyBorder="1" applyAlignment="1">
      <alignment horizontal="center" vertical="center"/>
    </xf>
    <xf numFmtId="1" fontId="2" fillId="2" borderId="0" xfId="0" applyNumberFormat="1" applyFont="1" applyFill="1" applyBorder="1" applyAlignment="1">
      <alignment horizontal="center" vertical="center"/>
    </xf>
    <xf numFmtId="2" fontId="2" fillId="2" borderId="0" xfId="0" applyNumberFormat="1" applyFont="1" applyFill="1" applyBorder="1" applyAlignment="1">
      <alignment horizontal="center" vertical="center"/>
    </xf>
    <xf numFmtId="0" fontId="2" fillId="2" borderId="0" xfId="0" applyFont="1" applyFill="1" applyBorder="1"/>
    <xf numFmtId="0" fontId="2" fillId="2" borderId="0" xfId="0" applyFont="1" applyFill="1" applyBorder="1" applyAlignment="1"/>
    <xf numFmtId="2" fontId="2" fillId="2" borderId="5" xfId="0" applyNumberFormat="1" applyFont="1" applyFill="1" applyBorder="1" applyAlignment="1">
      <alignment horizontal="center" vertical="center" wrapText="1"/>
    </xf>
    <xf numFmtId="2" fontId="2" fillId="2" borderId="5" xfId="0" applyNumberFormat="1" applyFont="1" applyFill="1" applyBorder="1" applyAlignment="1">
      <alignment horizontal="justify"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1" fontId="2" fillId="2" borderId="3" xfId="0" applyNumberFormat="1" applyFont="1" applyFill="1" applyBorder="1" applyAlignment="1">
      <alignment horizontal="center" vertical="center" wrapText="1"/>
    </xf>
    <xf numFmtId="2" fontId="4" fillId="2" borderId="1" xfId="0" applyNumberFormat="1" applyFont="1" applyFill="1" applyBorder="1" applyAlignment="1">
      <alignment horizontal="center" vertical="center"/>
    </xf>
    <xf numFmtId="4" fontId="2" fillId="2" borderId="1" xfId="0" applyNumberFormat="1" applyFont="1" applyFill="1" applyBorder="1" applyAlignment="1">
      <alignment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1" fontId="2" fillId="2" borderId="1" xfId="0" applyNumberFormat="1" applyFont="1" applyFill="1" applyBorder="1" applyAlignment="1">
      <alignment horizontal="center" vertical="center" wrapText="1"/>
    </xf>
    <xf numFmtId="0" fontId="2" fillId="2" borderId="0" xfId="0" applyFont="1" applyFill="1" applyBorder="1" applyAlignment="1">
      <alignment wrapText="1"/>
    </xf>
    <xf numFmtId="0" fontId="3" fillId="2" borderId="5" xfId="0" applyFont="1" applyFill="1" applyBorder="1" applyAlignment="1">
      <alignment horizontal="center" vertical="center" wrapText="1"/>
    </xf>
    <xf numFmtId="0" fontId="3" fillId="2" borderId="7" xfId="0" applyFont="1" applyFill="1" applyBorder="1" applyAlignment="1">
      <alignment horizontal="center" vertical="center" wrapText="1"/>
    </xf>
    <xf numFmtId="2" fontId="3" fillId="2" borderId="5" xfId="0" applyNumberFormat="1" applyFont="1" applyFill="1" applyBorder="1" applyAlignment="1">
      <alignment horizontal="center" vertical="center" wrapText="1"/>
    </xf>
    <xf numFmtId="4" fontId="3" fillId="2" borderId="1" xfId="0" applyNumberFormat="1" applyFont="1" applyFill="1" applyBorder="1" applyAlignment="1">
      <alignment horizontal="center" vertical="center" wrapText="1"/>
    </xf>
    <xf numFmtId="4" fontId="3" fillId="2" borderId="0" xfId="0" applyNumberFormat="1" applyFont="1" applyFill="1" applyBorder="1" applyAlignment="1">
      <alignment horizontal="center" vertical="center" wrapText="1"/>
    </xf>
    <xf numFmtId="2" fontId="2" fillId="2" borderId="29" xfId="0" applyNumberFormat="1" applyFont="1" applyFill="1" applyBorder="1" applyAlignment="1">
      <alignment horizontal="center" vertical="center" wrapText="1"/>
    </xf>
    <xf numFmtId="0" fontId="2" fillId="2" borderId="29" xfId="0" applyFont="1" applyFill="1" applyBorder="1" applyAlignment="1">
      <alignment horizontal="center" vertical="center" wrapText="1"/>
    </xf>
    <xf numFmtId="2" fontId="4" fillId="2" borderId="2" xfId="0" applyNumberFormat="1" applyFont="1" applyFill="1" applyBorder="1" applyAlignment="1">
      <alignment horizontal="center" vertical="center"/>
    </xf>
    <xf numFmtId="4" fontId="2" fillId="2" borderId="2"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2" fontId="3" fillId="2" borderId="1" xfId="0" applyNumberFormat="1" applyFont="1" applyFill="1" applyBorder="1" applyAlignment="1">
      <alignment horizontal="center" vertical="center" wrapText="1"/>
    </xf>
    <xf numFmtId="4" fontId="2" fillId="2" borderId="0" xfId="0" applyNumberFormat="1" applyFont="1" applyFill="1" applyBorder="1"/>
    <xf numFmtId="0" fontId="2" fillId="2" borderId="1" xfId="0" applyFont="1" applyFill="1" applyBorder="1" applyAlignment="1">
      <alignment horizontal="center" vertical="center" wrapText="1"/>
    </xf>
    <xf numFmtId="2" fontId="2" fillId="2" borderId="20" xfId="0" applyNumberFormat="1" applyFont="1" applyFill="1" applyBorder="1" applyAlignment="1">
      <alignment horizontal="center" vertical="center" wrapText="1"/>
    </xf>
    <xf numFmtId="2" fontId="2" fillId="2" borderId="19" xfId="0" applyNumberFormat="1" applyFont="1" applyFill="1" applyBorder="1" applyAlignment="1">
      <alignment horizontal="center" vertical="center" wrapText="1"/>
    </xf>
    <xf numFmtId="2" fontId="2" fillId="2" borderId="1" xfId="0" applyNumberFormat="1"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8" xfId="0" applyFont="1" applyFill="1" applyBorder="1"/>
    <xf numFmtId="0" fontId="2" fillId="2" borderId="9" xfId="0"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0" xfId="0" applyFont="1" applyFill="1" applyBorder="1" applyAlignment="1">
      <alignment vertical="center"/>
    </xf>
    <xf numFmtId="0" fontId="2" fillId="2" borderId="8" xfId="0" applyFont="1" applyFill="1" applyBorder="1" applyAlignment="1">
      <alignment horizontal="center" vertical="center" wrapText="1"/>
    </xf>
    <xf numFmtId="0" fontId="6" fillId="2" borderId="2" xfId="0" applyFont="1" applyFill="1" applyBorder="1" applyAlignment="1">
      <alignment horizontal="center" vertical="center" wrapText="1"/>
    </xf>
    <xf numFmtId="4" fontId="3" fillId="2" borderId="8" xfId="0" applyNumberFormat="1" applyFont="1" applyFill="1" applyBorder="1" applyAlignment="1">
      <alignment horizontal="center" vertical="center" wrapText="1"/>
    </xf>
    <xf numFmtId="4" fontId="3" fillId="2" borderId="3" xfId="0" applyNumberFormat="1" applyFont="1" applyFill="1" applyBorder="1" applyAlignment="1">
      <alignment horizontal="center" vertical="center" wrapText="1"/>
    </xf>
    <xf numFmtId="0" fontId="3" fillId="2" borderId="10" xfId="0" applyFont="1" applyFill="1" applyBorder="1" applyAlignment="1">
      <alignment horizontal="center" vertical="center" wrapText="1"/>
    </xf>
    <xf numFmtId="4" fontId="2" fillId="2" borderId="1" xfId="0" applyNumberFormat="1" applyFont="1" applyFill="1" applyBorder="1"/>
    <xf numFmtId="2" fontId="2" fillId="2" borderId="2" xfId="0" applyNumberFormat="1" applyFont="1" applyFill="1" applyBorder="1" applyAlignment="1">
      <alignment horizontal="center" vertical="center" wrapText="1"/>
    </xf>
    <xf numFmtId="4" fontId="3" fillId="2" borderId="21" xfId="0" applyNumberFormat="1" applyFont="1" applyFill="1" applyBorder="1" applyAlignment="1">
      <alignment horizontal="center" vertical="center" wrapText="1"/>
    </xf>
    <xf numFmtId="0" fontId="2" fillId="2" borderId="12"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2" fillId="2" borderId="1" xfId="0" applyFont="1" applyFill="1" applyBorder="1" applyAlignment="1">
      <alignment vertical="center" wrapText="1"/>
    </xf>
    <xf numFmtId="2" fontId="2" fillId="2" borderId="28" xfId="0" applyNumberFormat="1" applyFont="1" applyFill="1" applyBorder="1" applyAlignment="1">
      <alignment horizontal="center" vertical="center" wrapText="1"/>
    </xf>
    <xf numFmtId="2" fontId="2" fillId="2" borderId="6" xfId="0" applyNumberFormat="1" applyFont="1" applyFill="1" applyBorder="1" applyAlignment="1">
      <alignment horizontal="center" vertical="center" wrapText="1"/>
    </xf>
    <xf numFmtId="2" fontId="2" fillId="2" borderId="4" xfId="0" applyNumberFormat="1" applyFont="1" applyFill="1" applyBorder="1" applyAlignment="1">
      <alignment horizontal="center" vertical="center" wrapText="1"/>
    </xf>
    <xf numFmtId="4" fontId="2" fillId="2" borderId="3" xfId="0" applyNumberFormat="1" applyFont="1" applyFill="1" applyBorder="1" applyAlignment="1">
      <alignment horizontal="center" vertical="center" wrapText="1"/>
    </xf>
    <xf numFmtId="4" fontId="2" fillId="2" borderId="1" xfId="0" applyNumberFormat="1" applyFont="1" applyFill="1" applyBorder="1" applyAlignment="1">
      <alignment vertical="center"/>
    </xf>
    <xf numFmtId="2" fontId="3" fillId="2" borderId="6" xfId="0" applyNumberFormat="1" applyFont="1" applyFill="1" applyBorder="1" applyAlignment="1">
      <alignment horizontal="center" vertical="center" wrapText="1"/>
    </xf>
    <xf numFmtId="2" fontId="3" fillId="2" borderId="4" xfId="0" applyNumberFormat="1" applyFont="1" applyFill="1" applyBorder="1" applyAlignment="1">
      <alignment horizontal="center" vertical="center" wrapText="1"/>
    </xf>
    <xf numFmtId="0" fontId="5" fillId="2" borderId="3" xfId="0" applyFont="1" applyFill="1" applyBorder="1" applyAlignment="1">
      <alignment horizontal="center" vertical="center" wrapText="1"/>
    </xf>
    <xf numFmtId="2" fontId="5" fillId="2" borderId="1" xfId="0" applyNumberFormat="1" applyFont="1" applyFill="1" applyBorder="1" applyAlignment="1">
      <alignment horizontal="center" vertical="center" wrapText="1"/>
    </xf>
    <xf numFmtId="2" fontId="6" fillId="2" borderId="1" xfId="0" applyNumberFormat="1" applyFont="1" applyFill="1" applyBorder="1" applyAlignment="1">
      <alignment horizontal="center" vertical="center" wrapText="1"/>
    </xf>
    <xf numFmtId="2" fontId="6" fillId="2" borderId="1" xfId="0" applyNumberFormat="1" applyFont="1" applyFill="1" applyBorder="1" applyAlignment="1">
      <alignment horizontal="right" vertical="center" wrapText="1"/>
    </xf>
    <xf numFmtId="1" fontId="5" fillId="2" borderId="1" xfId="0" applyNumberFormat="1" applyFont="1" applyFill="1" applyBorder="1" applyAlignment="1">
      <alignment horizontal="center" vertical="center" wrapText="1"/>
    </xf>
    <xf numFmtId="0" fontId="5" fillId="2" borderId="2" xfId="0" applyNumberFormat="1" applyFont="1" applyFill="1" applyBorder="1" applyAlignment="1">
      <alignment horizontal="center" vertical="center" wrapText="1"/>
    </xf>
    <xf numFmtId="0" fontId="3" fillId="2" borderId="14" xfId="1" applyFont="1" applyFill="1" applyBorder="1" applyAlignment="1">
      <alignment horizontal="center" vertical="center" wrapText="1"/>
    </xf>
    <xf numFmtId="0" fontId="4" fillId="2" borderId="1" xfId="0" applyFont="1" applyFill="1" applyBorder="1" applyAlignment="1">
      <alignment horizontal="center" vertical="center" wrapText="1"/>
    </xf>
    <xf numFmtId="2" fontId="5" fillId="2" borderId="2" xfId="0" applyNumberFormat="1" applyFont="1" applyFill="1" applyBorder="1" applyAlignment="1">
      <alignment horizontal="center" vertical="center" wrapText="1"/>
    </xf>
    <xf numFmtId="1" fontId="5" fillId="2" borderId="2" xfId="0" applyNumberFormat="1" applyFont="1" applyFill="1" applyBorder="1" applyAlignment="1">
      <alignment horizontal="center" vertical="center" wrapText="1"/>
    </xf>
    <xf numFmtId="2" fontId="5" fillId="2" borderId="2" xfId="0" applyNumberFormat="1" applyFont="1" applyFill="1" applyBorder="1" applyAlignment="1">
      <alignment horizontal="left" vertical="center" wrapText="1"/>
    </xf>
    <xf numFmtId="2" fontId="5" fillId="2" borderId="1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2" fontId="6" fillId="2" borderId="2" xfId="0" applyNumberFormat="1" applyFont="1" applyFill="1" applyBorder="1" applyAlignment="1">
      <alignment horizontal="center" vertical="center" wrapText="1"/>
    </xf>
    <xf numFmtId="2" fontId="6" fillId="2" borderId="2" xfId="0" applyNumberFormat="1" applyFont="1" applyFill="1" applyBorder="1" applyAlignment="1">
      <alignment horizontal="left" vertical="center" wrapText="1"/>
    </xf>
    <xf numFmtId="2" fontId="6" fillId="2" borderId="11" xfId="0" applyNumberFormat="1" applyFont="1" applyFill="1" applyBorder="1" applyAlignment="1">
      <alignment horizontal="center" vertical="center" wrapText="1"/>
    </xf>
    <xf numFmtId="0" fontId="3" fillId="2" borderId="0" xfId="0" applyFont="1" applyFill="1" applyBorder="1"/>
    <xf numFmtId="0" fontId="3" fillId="2" borderId="1" xfId="1" applyFont="1" applyFill="1" applyBorder="1" applyAlignment="1">
      <alignment horizontal="center" vertical="center" wrapText="1"/>
    </xf>
    <xf numFmtId="0" fontId="4" fillId="2" borderId="17" xfId="0"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3" fillId="2" borderId="2" xfId="1" applyFont="1" applyFill="1" applyBorder="1" applyAlignment="1">
      <alignment horizontal="center" vertical="center" wrapText="1"/>
    </xf>
    <xf numFmtId="0" fontId="2" fillId="2" borderId="2" xfId="1" applyFont="1" applyFill="1" applyBorder="1" applyAlignment="1">
      <alignment vertical="center" wrapText="1"/>
    </xf>
    <xf numFmtId="0" fontId="2" fillId="2" borderId="1" xfId="1" applyFont="1" applyFill="1" applyBorder="1" applyAlignment="1">
      <alignment horizontal="center" vertical="center" wrapText="1"/>
    </xf>
    <xf numFmtId="2" fontId="5" fillId="2" borderId="11" xfId="0" applyNumberFormat="1" applyFont="1" applyFill="1" applyBorder="1" applyAlignment="1">
      <alignment horizontal="left" vertical="center" wrapText="1"/>
    </xf>
    <xf numFmtId="2" fontId="6" fillId="2" borderId="11" xfId="0" applyNumberFormat="1" applyFont="1" applyFill="1" applyBorder="1" applyAlignment="1">
      <alignment horizontal="left" vertical="center" wrapText="1"/>
    </xf>
    <xf numFmtId="0" fontId="2" fillId="2" borderId="17" xfId="1" applyFont="1" applyFill="1" applyBorder="1" applyAlignment="1">
      <alignment horizontal="center" wrapText="1"/>
    </xf>
    <xf numFmtId="0" fontId="5" fillId="2" borderId="10" xfId="0" applyNumberFormat="1" applyFont="1" applyFill="1" applyBorder="1" applyAlignment="1">
      <alignment horizontal="center" vertical="center" wrapText="1"/>
    </xf>
    <xf numFmtId="2" fontId="5" fillId="2" borderId="21" xfId="0" applyNumberFormat="1" applyFont="1" applyFill="1" applyBorder="1" applyAlignment="1">
      <alignment horizontal="center" vertical="center" wrapText="1"/>
    </xf>
    <xf numFmtId="0" fontId="5" fillId="2" borderId="11" xfId="0" applyNumberFormat="1" applyFont="1" applyFill="1" applyBorder="1" applyAlignment="1">
      <alignment horizontal="center" vertical="center" wrapText="1"/>
    </xf>
    <xf numFmtId="2" fontId="6" fillId="2" borderId="21" xfId="0" applyNumberFormat="1" applyFont="1" applyFill="1" applyBorder="1" applyAlignment="1">
      <alignment horizontal="center" vertical="center" wrapText="1"/>
    </xf>
    <xf numFmtId="2" fontId="5" fillId="2" borderId="13" xfId="0" applyNumberFormat="1" applyFont="1" applyFill="1" applyBorder="1" applyAlignment="1">
      <alignment horizontal="center" vertical="center" wrapText="1"/>
    </xf>
    <xf numFmtId="1" fontId="5" fillId="2" borderId="11" xfId="0" applyNumberFormat="1" applyFont="1" applyFill="1" applyBorder="1" applyAlignment="1">
      <alignment horizontal="center" vertical="center" wrapText="1"/>
    </xf>
    <xf numFmtId="2" fontId="5" fillId="2" borderId="21" xfId="0" applyNumberFormat="1" applyFont="1" applyFill="1" applyBorder="1" applyAlignment="1">
      <alignment horizontal="left" vertical="center" wrapText="1"/>
    </xf>
    <xf numFmtId="2" fontId="5" fillId="2" borderId="13" xfId="0" applyNumberFormat="1" applyFont="1" applyFill="1" applyBorder="1" applyAlignment="1">
      <alignment horizontal="left" vertical="center" wrapText="1"/>
    </xf>
    <xf numFmtId="4" fontId="2" fillId="2" borderId="5" xfId="0" applyNumberFormat="1" applyFont="1" applyFill="1" applyBorder="1" applyAlignment="1">
      <alignment horizontal="center" vertical="center" wrapText="1"/>
    </xf>
    <xf numFmtId="2" fontId="5" fillId="2" borderId="1" xfId="0" applyNumberFormat="1" applyFont="1" applyFill="1" applyBorder="1" applyAlignment="1">
      <alignment horizontal="left" vertical="center" wrapText="1"/>
    </xf>
    <xf numFmtId="2" fontId="8" fillId="2" borderId="13" xfId="0" applyNumberFormat="1" applyFont="1" applyFill="1" applyBorder="1" applyAlignment="1">
      <alignment horizontal="left" vertical="center" wrapText="1"/>
    </xf>
    <xf numFmtId="2" fontId="5" fillId="2" borderId="4" xfId="0" applyNumberFormat="1" applyFont="1" applyFill="1" applyBorder="1" applyAlignment="1">
      <alignment horizontal="center" vertical="center" wrapText="1"/>
    </xf>
    <xf numFmtId="2" fontId="8" fillId="2" borderId="2" xfId="0" applyNumberFormat="1" applyFont="1" applyFill="1" applyBorder="1" applyAlignment="1">
      <alignment horizontal="left" vertical="center" wrapText="1"/>
    </xf>
    <xf numFmtId="2" fontId="8" fillId="2" borderId="21" xfId="0" applyNumberFormat="1" applyFont="1" applyFill="1" applyBorder="1" applyAlignment="1">
      <alignment horizontal="left" vertical="center" wrapText="1"/>
    </xf>
    <xf numFmtId="4" fontId="3" fillId="2" borderId="2" xfId="0" applyNumberFormat="1" applyFont="1" applyFill="1" applyBorder="1" applyAlignment="1">
      <alignment horizontal="center" vertical="center" wrapText="1"/>
    </xf>
    <xf numFmtId="1" fontId="5" fillId="2" borderId="10" xfId="0" applyNumberFormat="1" applyFont="1" applyFill="1" applyBorder="1" applyAlignment="1">
      <alignment horizontal="center" vertical="center" wrapText="1"/>
    </xf>
    <xf numFmtId="2" fontId="5" fillId="2" borderId="4" xfId="0" applyNumberFormat="1" applyFont="1" applyFill="1" applyBorder="1" applyAlignment="1">
      <alignment horizontal="left" vertical="center" wrapText="1"/>
    </xf>
    <xf numFmtId="2" fontId="5" fillId="2" borderId="27" xfId="0" applyNumberFormat="1" applyFont="1" applyFill="1" applyBorder="1" applyAlignment="1">
      <alignment horizontal="left" vertical="center" wrapText="1"/>
    </xf>
    <xf numFmtId="2" fontId="5" fillId="2" borderId="22" xfId="0" applyNumberFormat="1" applyFont="1" applyFill="1" applyBorder="1" applyAlignment="1">
      <alignment horizontal="left" vertical="center" wrapText="1"/>
    </xf>
    <xf numFmtId="2" fontId="5" fillId="2" borderId="23" xfId="0" applyNumberFormat="1" applyFont="1" applyFill="1" applyBorder="1" applyAlignment="1">
      <alignment horizontal="left" vertical="center" wrapText="1"/>
    </xf>
    <xf numFmtId="2" fontId="6" fillId="2" borderId="27" xfId="0" applyNumberFormat="1" applyFont="1" applyFill="1" applyBorder="1" applyAlignment="1">
      <alignment horizontal="center" vertical="center" wrapText="1"/>
    </xf>
    <xf numFmtId="1" fontId="5" fillId="2" borderId="7" xfId="0" applyNumberFormat="1" applyFont="1" applyFill="1" applyBorder="1" applyAlignment="1">
      <alignment horizontal="center" vertical="center" wrapText="1"/>
    </xf>
    <xf numFmtId="2" fontId="8" fillId="2" borderId="3" xfId="0" applyNumberFormat="1" applyFont="1" applyFill="1" applyBorder="1" applyAlignment="1">
      <alignment horizontal="left" vertical="center" wrapText="1"/>
    </xf>
    <xf numFmtId="2" fontId="8" fillId="2" borderId="5" xfId="0" applyNumberFormat="1" applyFont="1" applyFill="1" applyBorder="1" applyAlignment="1">
      <alignment horizontal="left" vertical="center" wrapText="1"/>
    </xf>
    <xf numFmtId="2" fontId="8" fillId="2" borderId="26" xfId="0" applyNumberFormat="1" applyFont="1" applyFill="1" applyBorder="1" applyAlignment="1">
      <alignment horizontal="left" vertical="center" wrapText="1"/>
    </xf>
    <xf numFmtId="2" fontId="8" fillId="2" borderId="24" xfId="0" applyNumberFormat="1" applyFont="1" applyFill="1" applyBorder="1" applyAlignment="1">
      <alignment horizontal="left" vertical="center" wrapText="1"/>
    </xf>
    <xf numFmtId="2" fontId="8" fillId="2" borderId="25" xfId="0" applyNumberFormat="1" applyFont="1" applyFill="1" applyBorder="1" applyAlignment="1">
      <alignment horizontal="left" vertical="center" wrapText="1"/>
    </xf>
    <xf numFmtId="4" fontId="3" fillId="2" borderId="4" xfId="0" applyNumberFormat="1" applyFont="1" applyFill="1" applyBorder="1" applyAlignment="1">
      <alignment horizontal="center" vertical="center" wrapText="1"/>
    </xf>
    <xf numFmtId="0" fontId="5" fillId="2" borderId="9"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3" xfId="0" applyFont="1" applyFill="1" applyBorder="1" applyAlignment="1">
      <alignment horizontal="right" vertical="center" wrapText="1"/>
    </xf>
    <xf numFmtId="1" fontId="5" fillId="2" borderId="9" xfId="0" applyNumberFormat="1" applyFont="1" applyFill="1" applyBorder="1" applyAlignment="1">
      <alignment horizontal="center" vertical="center" wrapText="1"/>
    </xf>
    <xf numFmtId="2" fontId="6" fillId="2" borderId="3" xfId="0" applyNumberFormat="1" applyFont="1" applyFill="1" applyBorder="1" applyAlignment="1">
      <alignment horizontal="right" vertical="center" wrapText="1"/>
    </xf>
    <xf numFmtId="2" fontId="6" fillId="2" borderId="7" xfId="0" applyNumberFormat="1" applyFont="1" applyFill="1" applyBorder="1" applyAlignment="1">
      <alignment horizontal="right" vertical="center" wrapText="1"/>
    </xf>
    <xf numFmtId="0" fontId="6" fillId="2" borderId="7" xfId="0" applyFont="1" applyFill="1" applyBorder="1" applyAlignment="1">
      <alignment horizontal="right" vertical="center" wrapText="1"/>
    </xf>
    <xf numFmtId="0" fontId="6" fillId="2" borderId="1" xfId="0" applyFont="1" applyFill="1" applyBorder="1" applyAlignment="1">
      <alignment horizontal="right" vertical="center" wrapText="1"/>
    </xf>
    <xf numFmtId="0" fontId="2" fillId="2" borderId="13" xfId="0" quotePrefix="1" applyFont="1" applyFill="1" applyBorder="1" applyAlignment="1">
      <alignment horizontal="center" wrapText="1"/>
    </xf>
    <xf numFmtId="0" fontId="3" fillId="2" borderId="13" xfId="0" quotePrefix="1" applyFont="1" applyFill="1" applyBorder="1" applyAlignment="1">
      <alignment horizontal="center" vertical="center" wrapText="1"/>
    </xf>
    <xf numFmtId="0" fontId="2" fillId="2" borderId="13" xfId="0" quotePrefix="1" applyFont="1" applyFill="1" applyBorder="1" applyAlignment="1">
      <alignment horizontal="center" vertical="center" wrapText="1"/>
    </xf>
    <xf numFmtId="0" fontId="2" fillId="2" borderId="13" xfId="0" quotePrefix="1" applyFont="1" applyFill="1" applyBorder="1" applyAlignment="1">
      <alignment horizontal="left" wrapText="1"/>
    </xf>
    <xf numFmtId="0" fontId="2" fillId="2" borderId="0" xfId="0" quotePrefix="1" applyFont="1" applyFill="1" applyBorder="1" applyAlignment="1">
      <alignment horizontal="left" wrapText="1"/>
    </xf>
    <xf numFmtId="0" fontId="2" fillId="2" borderId="0" xfId="0" quotePrefix="1" applyFont="1" applyFill="1" applyBorder="1" applyAlignment="1">
      <alignment horizontal="center" vertical="center" wrapText="1"/>
    </xf>
    <xf numFmtId="0" fontId="4" fillId="2" borderId="0" xfId="0" quotePrefix="1" applyFont="1" applyFill="1" applyBorder="1" applyAlignment="1">
      <alignment horizontal="center"/>
    </xf>
    <xf numFmtId="0" fontId="7" fillId="2" borderId="0" xfId="0" quotePrefix="1" applyFont="1" applyFill="1" applyBorder="1" applyAlignment="1">
      <alignment horizontal="center" vertical="center"/>
    </xf>
    <xf numFmtId="0" fontId="7" fillId="2" borderId="0" xfId="0" quotePrefix="1" applyFont="1" applyFill="1" applyBorder="1" applyAlignment="1"/>
    <xf numFmtId="0" fontId="4" fillId="2" borderId="0" xfId="0" quotePrefix="1" applyFont="1" applyFill="1" applyBorder="1" applyAlignment="1"/>
    <xf numFmtId="0" fontId="4" fillId="2" borderId="0" xfId="0" applyFont="1" applyFill="1" applyBorder="1"/>
    <xf numFmtId="0" fontId="2" fillId="2" borderId="0" xfId="0" applyFont="1" applyFill="1" applyBorder="1" applyAlignment="1">
      <alignment horizontal="center"/>
    </xf>
    <xf numFmtId="4" fontId="2" fillId="2" borderId="0" xfId="0" quotePrefix="1" applyNumberFormat="1" applyFont="1" applyFill="1" applyBorder="1" applyAlignment="1">
      <alignment horizontal="center" vertical="center" wrapText="1"/>
    </xf>
    <xf numFmtId="4" fontId="2" fillId="2" borderId="0" xfId="0" applyNumberFormat="1" applyFont="1" applyFill="1" applyBorder="1" applyAlignment="1">
      <alignment horizontal="center" vertical="center" wrapText="1"/>
    </xf>
    <xf numFmtId="0" fontId="2" fillId="2" borderId="0" xfId="0" applyFont="1" applyFill="1"/>
    <xf numFmtId="0" fontId="3" fillId="2" borderId="0" xfId="0" applyFont="1" applyFill="1" applyAlignment="1"/>
    <xf numFmtId="0" fontId="2" fillId="2" borderId="0" xfId="0" applyFont="1" applyFill="1" applyAlignment="1">
      <alignment vertical="center"/>
    </xf>
    <xf numFmtId="0" fontId="6" fillId="2" borderId="0" xfId="0" applyFont="1" applyFill="1" applyBorder="1" applyAlignment="1">
      <alignment vertical="center" wrapText="1"/>
    </xf>
    <xf numFmtId="0" fontId="3" fillId="2" borderId="0" xfId="0" applyFont="1" applyFill="1" applyBorder="1" applyAlignment="1">
      <alignment horizontal="left" vertical="center"/>
    </xf>
    <xf numFmtId="0" fontId="2" fillId="2" borderId="30" xfId="0" applyFont="1" applyFill="1" applyBorder="1"/>
    <xf numFmtId="0" fontId="2" fillId="2" borderId="12" xfId="0" applyFont="1" applyFill="1" applyBorder="1"/>
    <xf numFmtId="0" fontId="7" fillId="2" borderId="0" xfId="0" quotePrefix="1" applyFont="1" applyFill="1" applyBorder="1" applyAlignment="1">
      <alignment horizontal="left"/>
    </xf>
    <xf numFmtId="0" fontId="2" fillId="2" borderId="0" xfId="0" applyFont="1" applyFill="1" applyBorder="1" applyAlignment="1">
      <alignment horizontal="left" vertical="center"/>
    </xf>
    <xf numFmtId="0" fontId="5" fillId="2" borderId="0"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6" fillId="2" borderId="8" xfId="0" applyFont="1" applyFill="1" applyBorder="1" applyAlignment="1">
      <alignment horizontal="center" vertical="center" wrapText="1"/>
    </xf>
    <xf numFmtId="2" fontId="2" fillId="2" borderId="21" xfId="0" applyNumberFormat="1" applyFont="1" applyFill="1" applyBorder="1" applyAlignment="1">
      <alignment horizontal="center" vertical="center" wrapText="1"/>
    </xf>
    <xf numFmtId="0" fontId="2" fillId="2" borderId="5" xfId="0" applyFont="1" applyFill="1" applyBorder="1" applyAlignment="1">
      <alignment horizontal="center" vertical="center" wrapText="1"/>
    </xf>
    <xf numFmtId="2" fontId="2" fillId="2" borderId="2" xfId="0" applyNumberFormat="1" applyFont="1" applyFill="1" applyBorder="1" applyAlignment="1">
      <alignment horizontal="center" vertical="center" wrapText="1"/>
    </xf>
    <xf numFmtId="4" fontId="2" fillId="2" borderId="0" xfId="0" quotePrefix="1" applyNumberFormat="1" applyFont="1" applyFill="1" applyBorder="1" applyAlignment="1">
      <alignment horizontal="left" wrapText="1"/>
    </xf>
    <xf numFmtId="4" fontId="3" fillId="2" borderId="2" xfId="0" applyNumberFormat="1" applyFont="1" applyFill="1" applyBorder="1" applyAlignment="1">
      <alignment horizontal="center" vertical="center" wrapText="1"/>
    </xf>
    <xf numFmtId="4" fontId="3" fillId="2" borderId="21"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1" fontId="2" fillId="2" borderId="2" xfId="0" applyNumberFormat="1" applyFont="1" applyFill="1" applyBorder="1" applyAlignment="1">
      <alignment horizontal="center" vertical="center" wrapText="1"/>
    </xf>
    <xf numFmtId="0" fontId="5" fillId="2" borderId="0" xfId="0" applyFont="1" applyFill="1" applyBorder="1" applyAlignment="1">
      <alignment horizontal="left" vertical="top" wrapText="1"/>
    </xf>
    <xf numFmtId="2" fontId="2" fillId="2" borderId="0" xfId="0" applyNumberFormat="1" applyFont="1" applyFill="1" applyBorder="1" applyAlignment="1">
      <alignment horizontal="right" vertical="center"/>
    </xf>
    <xf numFmtId="0" fontId="2" fillId="0" borderId="0" xfId="0" applyFont="1" applyAlignment="1">
      <alignment horizontal="right"/>
    </xf>
    <xf numFmtId="0" fontId="2" fillId="0" borderId="0" xfId="0" applyFont="1" applyAlignment="1"/>
    <xf numFmtId="2" fontId="2" fillId="2" borderId="11" xfId="0" applyNumberFormat="1"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0" xfId="0" applyFont="1" applyFill="1" applyBorder="1" applyAlignment="1">
      <alignment horizontal="center" vertical="center"/>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4" xfId="0" applyFont="1" applyFill="1" applyBorder="1" applyAlignment="1">
      <alignment horizontal="center" vertical="center" wrapText="1"/>
    </xf>
    <xf numFmtId="1" fontId="2" fillId="2" borderId="3"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cellXfs>
  <cellStyles count="2">
    <cellStyle name="Обычный" xfId="0" builtinId="0"/>
    <cellStyle name="Обычный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3"/>
  <sheetViews>
    <sheetView tabSelected="1" topLeftCell="A62" zoomScale="75" zoomScaleNormal="75" workbookViewId="0">
      <selection sqref="A1:N78"/>
    </sheetView>
  </sheetViews>
  <sheetFormatPr defaultRowHeight="15.75" x14ac:dyDescent="0.25"/>
  <cols>
    <col min="1" max="1" width="8.28515625" style="1" customWidth="1"/>
    <col min="2" max="2" width="19.28515625" style="2" customWidth="1"/>
    <col min="3" max="3" width="69" style="1" customWidth="1"/>
    <col min="4" max="4" width="20" style="1" customWidth="1"/>
    <col min="5" max="5" width="5.85546875" style="1" customWidth="1"/>
    <col min="6" max="6" width="11.42578125" style="3" customWidth="1"/>
    <col min="7" max="7" width="17.5703125" style="4" customWidth="1"/>
    <col min="8" max="8" width="19.140625" style="4" customWidth="1"/>
    <col min="9" max="9" width="18.28515625" style="4" customWidth="1"/>
    <col min="10" max="11" width="0" style="5" hidden="1" customWidth="1"/>
    <col min="12" max="12" width="10.5703125" style="5" hidden="1" customWidth="1"/>
    <col min="13" max="13" width="16.28515625" style="1" customWidth="1"/>
    <col min="14" max="14" width="18.85546875" style="1" customWidth="1"/>
    <col min="15" max="15" width="13.85546875" style="5" customWidth="1"/>
    <col min="16" max="16" width="23.5703125" style="5" customWidth="1"/>
    <col min="17" max="17" width="32.42578125" style="5" customWidth="1"/>
    <col min="18" max="18" width="10.85546875" style="5" customWidth="1"/>
    <col min="19" max="26" width="9.140625" style="5"/>
    <col min="27" max="27" width="2.42578125" style="5" customWidth="1"/>
    <col min="28" max="28" width="17.42578125" style="5" customWidth="1"/>
    <col min="29" max="29" width="15.85546875" style="5" customWidth="1"/>
    <col min="30" max="30" width="14.85546875" style="5" customWidth="1"/>
    <col min="31" max="31" width="19.5703125" style="5" customWidth="1"/>
    <col min="32" max="16384" width="9.140625" style="5"/>
  </cols>
  <sheetData>
    <row r="1" spans="1:14" x14ac:dyDescent="0.25">
      <c r="H1" s="164" t="s">
        <v>66</v>
      </c>
      <c r="I1" s="166"/>
      <c r="J1" s="166"/>
      <c r="K1" s="166"/>
      <c r="L1" s="166"/>
      <c r="M1" s="166"/>
      <c r="N1" s="166"/>
    </row>
    <row r="2" spans="1:14" x14ac:dyDescent="0.25">
      <c r="I2" s="164" t="s">
        <v>67</v>
      </c>
      <c r="J2" s="165"/>
      <c r="K2" s="165"/>
      <c r="L2" s="165"/>
      <c r="M2" s="165"/>
      <c r="N2" s="165"/>
    </row>
    <row r="4" spans="1:14" x14ac:dyDescent="0.25">
      <c r="A4" s="169" t="s">
        <v>68</v>
      </c>
      <c r="B4" s="169"/>
      <c r="C4" s="169"/>
      <c r="D4" s="169"/>
      <c r="E4" s="169"/>
      <c r="F4" s="169"/>
      <c r="G4" s="169"/>
      <c r="H4" s="169"/>
      <c r="I4" s="169"/>
      <c r="J4" s="169"/>
      <c r="K4" s="169"/>
      <c r="L4" s="169"/>
      <c r="M4" s="169"/>
      <c r="N4" s="169"/>
    </row>
    <row r="5" spans="1:14" ht="18" customHeight="1" x14ac:dyDescent="0.25">
      <c r="C5" s="169"/>
      <c r="D5" s="169"/>
      <c r="E5" s="169"/>
      <c r="F5" s="169"/>
      <c r="G5" s="169"/>
      <c r="H5" s="169"/>
      <c r="I5" s="169"/>
      <c r="J5" s="169"/>
      <c r="K5" s="169"/>
      <c r="L5" s="169"/>
    </row>
    <row r="6" spans="1:14" ht="18.75" customHeight="1" x14ac:dyDescent="0.25">
      <c r="A6" s="147" t="s">
        <v>18</v>
      </c>
      <c r="B6" s="147"/>
      <c r="C6" s="147"/>
      <c r="D6" s="147"/>
      <c r="E6" s="147"/>
      <c r="F6" s="147"/>
      <c r="G6" s="147"/>
      <c r="H6" s="147"/>
      <c r="I6" s="147"/>
      <c r="J6" s="147"/>
      <c r="K6" s="147"/>
      <c r="L6" s="147"/>
    </row>
    <row r="7" spans="1:14" ht="21.75" customHeight="1" thickBot="1" x14ac:dyDescent="0.3">
      <c r="A7" s="147" t="s">
        <v>19</v>
      </c>
      <c r="B7" s="147"/>
      <c r="C7" s="147"/>
      <c r="D7" s="147"/>
      <c r="E7" s="147"/>
      <c r="F7" s="147"/>
      <c r="G7" s="147"/>
      <c r="H7" s="147"/>
      <c r="J7" s="6"/>
      <c r="K7" s="6"/>
      <c r="L7" s="6"/>
    </row>
    <row r="8" spans="1:14" ht="93" customHeight="1" thickBot="1" x14ac:dyDescent="0.3">
      <c r="A8" s="161" t="s">
        <v>26</v>
      </c>
      <c r="B8" s="174" t="s">
        <v>24</v>
      </c>
      <c r="C8" s="161" t="s">
        <v>25</v>
      </c>
      <c r="D8" s="161" t="s">
        <v>23</v>
      </c>
      <c r="E8" s="161" t="s">
        <v>5</v>
      </c>
      <c r="F8" s="162" t="s">
        <v>0</v>
      </c>
      <c r="G8" s="170" t="s">
        <v>1</v>
      </c>
      <c r="H8" s="171"/>
      <c r="I8" s="171"/>
      <c r="J8" s="171"/>
      <c r="K8" s="171"/>
      <c r="L8" s="171"/>
      <c r="M8" s="170" t="s">
        <v>22</v>
      </c>
      <c r="N8" s="172"/>
    </row>
    <row r="9" spans="1:14" ht="41.25" customHeight="1" thickBot="1" x14ac:dyDescent="0.3">
      <c r="A9" s="150"/>
      <c r="B9" s="152"/>
      <c r="C9" s="150"/>
      <c r="D9" s="150"/>
      <c r="E9" s="150"/>
      <c r="F9" s="173"/>
      <c r="G9" s="7" t="s">
        <v>9</v>
      </c>
      <c r="H9" s="7" t="s">
        <v>10</v>
      </c>
      <c r="I9" s="7" t="s">
        <v>11</v>
      </c>
      <c r="J9" s="8" t="s">
        <v>12</v>
      </c>
      <c r="K9" s="8" t="s">
        <v>13</v>
      </c>
      <c r="L9" s="8" t="s">
        <v>14</v>
      </c>
      <c r="M9" s="9" t="s">
        <v>3</v>
      </c>
      <c r="N9" s="10" t="s">
        <v>2</v>
      </c>
    </row>
    <row r="10" spans="1:14" ht="207" customHeight="1" thickBot="1" x14ac:dyDescent="0.3">
      <c r="A10" s="11">
        <v>1</v>
      </c>
      <c r="B10" s="12" t="s">
        <v>30</v>
      </c>
      <c r="C10" s="11" t="s">
        <v>29</v>
      </c>
      <c r="D10" s="13" t="s">
        <v>6</v>
      </c>
      <c r="E10" s="14" t="s">
        <v>4</v>
      </c>
      <c r="F10" s="15">
        <v>15</v>
      </c>
      <c r="G10" s="7">
        <v>504.7</v>
      </c>
      <c r="H10" s="7">
        <v>519.4</v>
      </c>
      <c r="I10" s="7">
        <v>490</v>
      </c>
      <c r="J10" s="8"/>
      <c r="K10" s="8"/>
      <c r="L10" s="8"/>
      <c r="M10" s="16">
        <f>ROUND((G10+H10+I10)/3,2)</f>
        <v>504.7</v>
      </c>
      <c r="N10" s="17">
        <f t="shared" ref="N10:N34" si="0">F10*M10</f>
        <v>7570.5</v>
      </c>
    </row>
    <row r="11" spans="1:14" ht="41.25" customHeight="1" thickBot="1" x14ac:dyDescent="0.3">
      <c r="A11" s="11"/>
      <c r="B11" s="12"/>
      <c r="C11" s="11" t="s">
        <v>28</v>
      </c>
      <c r="D11" s="13"/>
      <c r="E11" s="14" t="s">
        <v>4</v>
      </c>
      <c r="F11" s="15">
        <f>F10</f>
        <v>15</v>
      </c>
      <c r="G11" s="7"/>
      <c r="H11" s="7"/>
      <c r="I11" s="7"/>
      <c r="J11" s="8"/>
      <c r="K11" s="8"/>
      <c r="L11" s="8"/>
      <c r="M11" s="16"/>
      <c r="N11" s="17">
        <f>N10</f>
        <v>7570.5</v>
      </c>
    </row>
    <row r="12" spans="1:14" ht="86.25" customHeight="1" thickBot="1" x14ac:dyDescent="0.3">
      <c r="A12" s="11">
        <v>2</v>
      </c>
      <c r="B12" s="12" t="s">
        <v>31</v>
      </c>
      <c r="C12" s="11" t="s">
        <v>32</v>
      </c>
      <c r="D12" s="13" t="s">
        <v>6</v>
      </c>
      <c r="E12" s="14" t="s">
        <v>4</v>
      </c>
      <c r="F12" s="15">
        <v>30</v>
      </c>
      <c r="G12" s="7">
        <v>856.8</v>
      </c>
      <c r="H12" s="7">
        <v>915.6</v>
      </c>
      <c r="I12" s="7">
        <v>840</v>
      </c>
      <c r="J12" s="8"/>
      <c r="K12" s="8"/>
      <c r="L12" s="8"/>
      <c r="M12" s="16">
        <f t="shared" ref="M12" si="1">ROUND((G12+H12+I12)/3,2)</f>
        <v>870.8</v>
      </c>
      <c r="N12" s="17">
        <f t="shared" ref="N12" si="2">F12*M12</f>
        <v>26124</v>
      </c>
    </row>
    <row r="13" spans="1:14" ht="41.25" customHeight="1" thickBot="1" x14ac:dyDescent="0.3">
      <c r="A13" s="11"/>
      <c r="B13" s="12"/>
      <c r="C13" s="11" t="s">
        <v>28</v>
      </c>
      <c r="D13" s="13"/>
      <c r="E13" s="14" t="s">
        <v>4</v>
      </c>
      <c r="F13" s="15">
        <f>F12</f>
        <v>30</v>
      </c>
      <c r="G13" s="7"/>
      <c r="H13" s="7"/>
      <c r="I13" s="7"/>
      <c r="J13" s="8"/>
      <c r="K13" s="8"/>
      <c r="L13" s="8"/>
      <c r="M13" s="16"/>
      <c r="N13" s="17">
        <f>N12</f>
        <v>26124</v>
      </c>
    </row>
    <row r="14" spans="1:14" ht="156.75" customHeight="1" thickBot="1" x14ac:dyDescent="0.3">
      <c r="A14" s="11">
        <v>3</v>
      </c>
      <c r="B14" s="12" t="s">
        <v>37</v>
      </c>
      <c r="C14" s="11" t="s">
        <v>33</v>
      </c>
      <c r="D14" s="13" t="s">
        <v>6</v>
      </c>
      <c r="E14" s="14" t="s">
        <v>4</v>
      </c>
      <c r="F14" s="15">
        <v>5</v>
      </c>
      <c r="G14" s="7">
        <v>1341.6</v>
      </c>
      <c r="H14" s="7">
        <v>1380.3</v>
      </c>
      <c r="I14" s="7">
        <v>1290</v>
      </c>
      <c r="J14" s="8"/>
      <c r="K14" s="8"/>
      <c r="L14" s="8"/>
      <c r="M14" s="16">
        <f t="shared" ref="M14:M20" si="3">ROUND((G14+H14+I14)/3,2)</f>
        <v>1337.3</v>
      </c>
      <c r="N14" s="17">
        <f t="shared" ref="N14:N20" si="4">F14*M14</f>
        <v>6686.5</v>
      </c>
    </row>
    <row r="15" spans="1:14" ht="41.25" customHeight="1" thickBot="1" x14ac:dyDescent="0.3">
      <c r="A15" s="11"/>
      <c r="B15" s="12"/>
      <c r="C15" s="11" t="s">
        <v>28</v>
      </c>
      <c r="D15" s="13"/>
      <c r="E15" s="14" t="s">
        <v>4</v>
      </c>
      <c r="F15" s="15">
        <f>F14</f>
        <v>5</v>
      </c>
      <c r="G15" s="7"/>
      <c r="H15" s="7"/>
      <c r="I15" s="7"/>
      <c r="J15" s="8"/>
      <c r="K15" s="8"/>
      <c r="L15" s="8"/>
      <c r="M15" s="16"/>
      <c r="N15" s="17">
        <f>N14</f>
        <v>6686.5</v>
      </c>
    </row>
    <row r="16" spans="1:14" ht="173.25" customHeight="1" thickBot="1" x14ac:dyDescent="0.3">
      <c r="A16" s="11">
        <v>4</v>
      </c>
      <c r="B16" s="12" t="s">
        <v>37</v>
      </c>
      <c r="C16" s="11" t="s">
        <v>34</v>
      </c>
      <c r="D16" s="13" t="s">
        <v>6</v>
      </c>
      <c r="E16" s="14" t="s">
        <v>4</v>
      </c>
      <c r="F16" s="15">
        <v>5</v>
      </c>
      <c r="G16" s="7">
        <v>1315.8</v>
      </c>
      <c r="H16" s="7">
        <v>1393.2</v>
      </c>
      <c r="I16" s="7">
        <v>1290</v>
      </c>
      <c r="J16" s="8"/>
      <c r="K16" s="8"/>
      <c r="L16" s="8"/>
      <c r="M16" s="16">
        <f t="shared" si="3"/>
        <v>1333</v>
      </c>
      <c r="N16" s="17">
        <f t="shared" si="4"/>
        <v>6665</v>
      </c>
    </row>
    <row r="17" spans="1:14" ht="41.25" customHeight="1" thickBot="1" x14ac:dyDescent="0.3">
      <c r="A17" s="11"/>
      <c r="B17" s="12"/>
      <c r="C17" s="11" t="s">
        <v>28</v>
      </c>
      <c r="D17" s="13"/>
      <c r="E17" s="14" t="s">
        <v>4</v>
      </c>
      <c r="F17" s="15">
        <f>F16</f>
        <v>5</v>
      </c>
      <c r="G17" s="7"/>
      <c r="H17" s="7"/>
      <c r="I17" s="7"/>
      <c r="J17" s="8"/>
      <c r="K17" s="8"/>
      <c r="L17" s="8"/>
      <c r="M17" s="16"/>
      <c r="N17" s="17">
        <f>N16</f>
        <v>6665</v>
      </c>
    </row>
    <row r="18" spans="1:14" ht="158.25" customHeight="1" thickBot="1" x14ac:dyDescent="0.3">
      <c r="A18" s="11">
        <v>5</v>
      </c>
      <c r="B18" s="12" t="s">
        <v>37</v>
      </c>
      <c r="C18" s="11" t="s">
        <v>35</v>
      </c>
      <c r="D18" s="13" t="s">
        <v>6</v>
      </c>
      <c r="E18" s="14" t="s">
        <v>4</v>
      </c>
      <c r="F18" s="15">
        <v>5</v>
      </c>
      <c r="G18" s="7">
        <v>1328.7</v>
      </c>
      <c r="H18" s="7">
        <v>1406.1</v>
      </c>
      <c r="I18" s="7">
        <v>1290</v>
      </c>
      <c r="J18" s="8"/>
      <c r="K18" s="8"/>
      <c r="L18" s="8"/>
      <c r="M18" s="16">
        <f t="shared" si="3"/>
        <v>1341.6</v>
      </c>
      <c r="N18" s="17">
        <f t="shared" si="4"/>
        <v>6708</v>
      </c>
    </row>
    <row r="19" spans="1:14" ht="41.25" customHeight="1" thickBot="1" x14ac:dyDescent="0.3">
      <c r="A19" s="11"/>
      <c r="B19" s="12"/>
      <c r="C19" s="11" t="s">
        <v>28</v>
      </c>
      <c r="D19" s="13"/>
      <c r="E19" s="14" t="s">
        <v>4</v>
      </c>
      <c r="F19" s="15">
        <f>F18</f>
        <v>5</v>
      </c>
      <c r="G19" s="7"/>
      <c r="H19" s="7"/>
      <c r="I19" s="7"/>
      <c r="J19" s="8"/>
      <c r="K19" s="8"/>
      <c r="L19" s="8"/>
      <c r="M19" s="16"/>
      <c r="N19" s="17">
        <f>N18</f>
        <v>6708</v>
      </c>
    </row>
    <row r="20" spans="1:14" ht="162.75" customHeight="1" thickBot="1" x14ac:dyDescent="0.3">
      <c r="A20" s="11">
        <v>6</v>
      </c>
      <c r="B20" s="12" t="s">
        <v>37</v>
      </c>
      <c r="C20" s="11" t="s">
        <v>36</v>
      </c>
      <c r="D20" s="13" t="s">
        <v>6</v>
      </c>
      <c r="E20" s="14" t="s">
        <v>4</v>
      </c>
      <c r="F20" s="15">
        <v>5</v>
      </c>
      <c r="G20" s="7">
        <v>1414.4</v>
      </c>
      <c r="H20" s="7">
        <v>1468.8</v>
      </c>
      <c r="I20" s="7">
        <v>1360</v>
      </c>
      <c r="J20" s="8"/>
      <c r="K20" s="8"/>
      <c r="L20" s="8"/>
      <c r="M20" s="16">
        <f t="shared" si="3"/>
        <v>1414.4</v>
      </c>
      <c r="N20" s="17">
        <f t="shared" si="4"/>
        <v>7072</v>
      </c>
    </row>
    <row r="21" spans="1:14" ht="41.25" customHeight="1" thickBot="1" x14ac:dyDescent="0.3">
      <c r="A21" s="11"/>
      <c r="B21" s="12"/>
      <c r="C21" s="11" t="s">
        <v>28</v>
      </c>
      <c r="D21" s="13"/>
      <c r="E21" s="14" t="s">
        <v>4</v>
      </c>
      <c r="F21" s="15">
        <f>F20</f>
        <v>5</v>
      </c>
      <c r="G21" s="7"/>
      <c r="H21" s="7"/>
      <c r="I21" s="7"/>
      <c r="J21" s="8"/>
      <c r="K21" s="8"/>
      <c r="L21" s="8"/>
      <c r="M21" s="16"/>
      <c r="N21" s="17">
        <f>N20</f>
        <v>7072</v>
      </c>
    </row>
    <row r="22" spans="1:14" ht="120.75" customHeight="1" thickBot="1" x14ac:dyDescent="0.3">
      <c r="A22" s="11">
        <v>7</v>
      </c>
      <c r="B22" s="12" t="s">
        <v>39</v>
      </c>
      <c r="C22" s="11" t="s">
        <v>38</v>
      </c>
      <c r="D22" s="13" t="s">
        <v>6</v>
      </c>
      <c r="E22" s="14" t="s">
        <v>4</v>
      </c>
      <c r="F22" s="15">
        <v>10</v>
      </c>
      <c r="G22" s="7">
        <v>852.8</v>
      </c>
      <c r="H22" s="7">
        <v>877.4</v>
      </c>
      <c r="I22" s="7">
        <v>820</v>
      </c>
      <c r="J22" s="8"/>
      <c r="K22" s="8"/>
      <c r="L22" s="8"/>
      <c r="M22" s="16">
        <f t="shared" ref="M22" si="5">ROUND((G22+H22+I22)/3,2)</f>
        <v>850.07</v>
      </c>
      <c r="N22" s="17">
        <f t="shared" ref="N22" si="6">F22*M22</f>
        <v>8500.7000000000007</v>
      </c>
    </row>
    <row r="23" spans="1:14" ht="41.25" customHeight="1" thickBot="1" x14ac:dyDescent="0.3">
      <c r="A23" s="11"/>
      <c r="B23" s="12"/>
      <c r="C23" s="11" t="s">
        <v>28</v>
      </c>
      <c r="D23" s="13"/>
      <c r="E23" s="14" t="s">
        <v>4</v>
      </c>
      <c r="F23" s="15">
        <f>F22</f>
        <v>10</v>
      </c>
      <c r="G23" s="7"/>
      <c r="H23" s="7"/>
      <c r="I23" s="7"/>
      <c r="J23" s="8"/>
      <c r="K23" s="8"/>
      <c r="L23" s="8"/>
      <c r="M23" s="16"/>
      <c r="N23" s="17">
        <f>N22</f>
        <v>8500.7000000000007</v>
      </c>
    </row>
    <row r="24" spans="1:14" ht="101.25" customHeight="1" thickBot="1" x14ac:dyDescent="0.3">
      <c r="A24" s="11">
        <v>8</v>
      </c>
      <c r="B24" s="12" t="s">
        <v>41</v>
      </c>
      <c r="C24" s="11" t="s">
        <v>40</v>
      </c>
      <c r="D24" s="13" t="s">
        <v>6</v>
      </c>
      <c r="E24" s="14" t="s">
        <v>4</v>
      </c>
      <c r="F24" s="15">
        <v>40</v>
      </c>
      <c r="G24" s="7">
        <v>601.79999999999995</v>
      </c>
      <c r="H24" s="7">
        <v>643.1</v>
      </c>
      <c r="I24" s="7">
        <v>590</v>
      </c>
      <c r="J24" s="8"/>
      <c r="K24" s="8"/>
      <c r="L24" s="8"/>
      <c r="M24" s="16">
        <f t="shared" ref="M24" si="7">ROUND((G24+H24+I24)/3,2)</f>
        <v>611.63</v>
      </c>
      <c r="N24" s="17">
        <f t="shared" si="0"/>
        <v>24465.200000000001</v>
      </c>
    </row>
    <row r="25" spans="1:14" ht="41.25" customHeight="1" thickBot="1" x14ac:dyDescent="0.3">
      <c r="A25" s="11"/>
      <c r="B25" s="12"/>
      <c r="C25" s="11" t="s">
        <v>28</v>
      </c>
      <c r="D25" s="13"/>
      <c r="E25" s="14" t="s">
        <v>4</v>
      </c>
      <c r="F25" s="15">
        <f>F24</f>
        <v>40</v>
      </c>
      <c r="G25" s="7"/>
      <c r="H25" s="7"/>
      <c r="I25" s="7"/>
      <c r="J25" s="8"/>
      <c r="K25" s="8"/>
      <c r="L25" s="8"/>
      <c r="M25" s="16"/>
      <c r="N25" s="17">
        <f>N24</f>
        <v>24465.200000000001</v>
      </c>
    </row>
    <row r="26" spans="1:14" ht="123.75" customHeight="1" thickBot="1" x14ac:dyDescent="0.3">
      <c r="A26" s="11">
        <v>9</v>
      </c>
      <c r="B26" s="12" t="s">
        <v>37</v>
      </c>
      <c r="C26" s="11" t="s">
        <v>42</v>
      </c>
      <c r="D26" s="13" t="s">
        <v>6</v>
      </c>
      <c r="E26" s="14" t="s">
        <v>4</v>
      </c>
      <c r="F26" s="15">
        <v>5</v>
      </c>
      <c r="G26" s="7">
        <v>1545.3</v>
      </c>
      <c r="H26" s="7">
        <v>1621.8</v>
      </c>
      <c r="I26" s="7">
        <v>1530</v>
      </c>
      <c r="J26" s="8"/>
      <c r="K26" s="8"/>
      <c r="L26" s="8"/>
      <c r="M26" s="16">
        <f t="shared" ref="M26" si="8">ROUND((G26+H26+I26)/3,2)</f>
        <v>1565.7</v>
      </c>
      <c r="N26" s="17">
        <f t="shared" si="0"/>
        <v>7828.5</v>
      </c>
    </row>
    <row r="27" spans="1:14" ht="41.25" customHeight="1" thickBot="1" x14ac:dyDescent="0.3">
      <c r="A27" s="11"/>
      <c r="B27" s="12"/>
      <c r="C27" s="11" t="s">
        <v>28</v>
      </c>
      <c r="D27" s="13"/>
      <c r="E27" s="14" t="s">
        <v>4</v>
      </c>
      <c r="F27" s="15">
        <f>F26</f>
        <v>5</v>
      </c>
      <c r="G27" s="7"/>
      <c r="H27" s="7"/>
      <c r="I27" s="7"/>
      <c r="J27" s="8"/>
      <c r="K27" s="8"/>
      <c r="L27" s="8"/>
      <c r="M27" s="16"/>
      <c r="N27" s="17">
        <f>N26</f>
        <v>7828.5</v>
      </c>
    </row>
    <row r="28" spans="1:14" ht="128.25" customHeight="1" thickBot="1" x14ac:dyDescent="0.3">
      <c r="A28" s="11">
        <v>10</v>
      </c>
      <c r="B28" s="12" t="s">
        <v>37</v>
      </c>
      <c r="C28" s="11" t="s">
        <v>43</v>
      </c>
      <c r="D28" s="13" t="s">
        <v>6</v>
      </c>
      <c r="E28" s="14" t="s">
        <v>4</v>
      </c>
      <c r="F28" s="15">
        <v>10</v>
      </c>
      <c r="G28" s="7">
        <v>1133</v>
      </c>
      <c r="H28" s="7">
        <v>1166</v>
      </c>
      <c r="I28" s="7">
        <v>1100</v>
      </c>
      <c r="J28" s="8"/>
      <c r="K28" s="8"/>
      <c r="L28" s="8"/>
      <c r="M28" s="16">
        <f t="shared" ref="M28" si="9">ROUND((G28+H28+I28)/3,2)</f>
        <v>1133</v>
      </c>
      <c r="N28" s="17">
        <f t="shared" ref="N28" si="10">F28*M28</f>
        <v>11330</v>
      </c>
    </row>
    <row r="29" spans="1:14" ht="41.25" customHeight="1" thickBot="1" x14ac:dyDescent="0.3">
      <c r="A29" s="11"/>
      <c r="B29" s="12"/>
      <c r="C29" s="11" t="s">
        <v>28</v>
      </c>
      <c r="D29" s="13"/>
      <c r="E29" s="14" t="s">
        <v>4</v>
      </c>
      <c r="F29" s="15">
        <f>F28</f>
        <v>10</v>
      </c>
      <c r="G29" s="7"/>
      <c r="H29" s="7"/>
      <c r="I29" s="7"/>
      <c r="J29" s="8"/>
      <c r="K29" s="8"/>
      <c r="L29" s="8"/>
      <c r="M29" s="16"/>
      <c r="N29" s="17">
        <f>N28</f>
        <v>11330</v>
      </c>
    </row>
    <row r="30" spans="1:14" ht="128.25" customHeight="1" thickBot="1" x14ac:dyDescent="0.3">
      <c r="A30" s="11">
        <v>11</v>
      </c>
      <c r="B30" s="12" t="s">
        <v>37</v>
      </c>
      <c r="C30" s="11" t="s">
        <v>44</v>
      </c>
      <c r="D30" s="13" t="s">
        <v>6</v>
      </c>
      <c r="E30" s="14" t="s">
        <v>4</v>
      </c>
      <c r="F30" s="15">
        <v>10</v>
      </c>
      <c r="G30" s="7">
        <v>840</v>
      </c>
      <c r="H30" s="7">
        <v>864</v>
      </c>
      <c r="I30" s="7">
        <v>800</v>
      </c>
      <c r="J30" s="8"/>
      <c r="K30" s="8"/>
      <c r="L30" s="8"/>
      <c r="M30" s="16">
        <f t="shared" ref="M30" si="11">ROUND((G30+H30+I30)/3,2)</f>
        <v>834.67</v>
      </c>
      <c r="N30" s="17">
        <f t="shared" si="0"/>
        <v>8346.6999999999989</v>
      </c>
    </row>
    <row r="31" spans="1:14" ht="41.25" customHeight="1" thickBot="1" x14ac:dyDescent="0.3">
      <c r="A31" s="11"/>
      <c r="B31" s="12"/>
      <c r="C31" s="11" t="s">
        <v>28</v>
      </c>
      <c r="D31" s="13"/>
      <c r="E31" s="14" t="s">
        <v>4</v>
      </c>
      <c r="F31" s="15">
        <f>F30</f>
        <v>10</v>
      </c>
      <c r="G31" s="7"/>
      <c r="H31" s="7"/>
      <c r="I31" s="7"/>
      <c r="J31" s="8"/>
      <c r="K31" s="8"/>
      <c r="L31" s="8"/>
      <c r="M31" s="16"/>
      <c r="N31" s="17">
        <f>N30</f>
        <v>8346.6999999999989</v>
      </c>
    </row>
    <row r="32" spans="1:14" ht="105.75" customHeight="1" thickBot="1" x14ac:dyDescent="0.3">
      <c r="A32" s="11">
        <v>12</v>
      </c>
      <c r="B32" s="12" t="s">
        <v>37</v>
      </c>
      <c r="C32" s="11" t="s">
        <v>45</v>
      </c>
      <c r="D32" s="13" t="s">
        <v>6</v>
      </c>
      <c r="E32" s="14" t="s">
        <v>4</v>
      </c>
      <c r="F32" s="15">
        <v>20</v>
      </c>
      <c r="G32" s="7">
        <v>894.4</v>
      </c>
      <c r="H32" s="7">
        <v>911.6</v>
      </c>
      <c r="I32" s="7">
        <v>860</v>
      </c>
      <c r="J32" s="8"/>
      <c r="K32" s="8"/>
      <c r="L32" s="8"/>
      <c r="M32" s="16">
        <f t="shared" ref="M32" si="12">ROUND((G32+H32+I32)/3,2)</f>
        <v>888.67</v>
      </c>
      <c r="N32" s="17">
        <f t="shared" si="0"/>
        <v>17773.399999999998</v>
      </c>
    </row>
    <row r="33" spans="1:18" ht="41.25" customHeight="1" thickBot="1" x14ac:dyDescent="0.3">
      <c r="A33" s="11"/>
      <c r="B33" s="12"/>
      <c r="C33" s="11" t="s">
        <v>28</v>
      </c>
      <c r="D33" s="13"/>
      <c r="E33" s="14" t="s">
        <v>4</v>
      </c>
      <c r="F33" s="15">
        <f>F32</f>
        <v>20</v>
      </c>
      <c r="G33" s="7"/>
      <c r="H33" s="7"/>
      <c r="I33" s="7"/>
      <c r="J33" s="8"/>
      <c r="K33" s="8"/>
      <c r="L33" s="8"/>
      <c r="M33" s="16"/>
      <c r="N33" s="17">
        <f>N32</f>
        <v>17773.399999999998</v>
      </c>
    </row>
    <row r="34" spans="1:18" ht="131.25" customHeight="1" thickBot="1" x14ac:dyDescent="0.3">
      <c r="A34" s="11">
        <v>13</v>
      </c>
      <c r="B34" s="12" t="s">
        <v>37</v>
      </c>
      <c r="C34" s="11" t="s">
        <v>46</v>
      </c>
      <c r="D34" s="13" t="s">
        <v>6</v>
      </c>
      <c r="E34" s="14" t="s">
        <v>4</v>
      </c>
      <c r="F34" s="15">
        <v>15</v>
      </c>
      <c r="G34" s="7">
        <v>436.8</v>
      </c>
      <c r="H34" s="7">
        <v>457.8</v>
      </c>
      <c r="I34" s="7">
        <v>420</v>
      </c>
      <c r="J34" s="8"/>
      <c r="K34" s="8"/>
      <c r="L34" s="8"/>
      <c r="M34" s="16">
        <f t="shared" ref="M34" si="13">ROUND((G34+H34+I34)/3,2)</f>
        <v>438.2</v>
      </c>
      <c r="N34" s="17">
        <f t="shared" si="0"/>
        <v>6573</v>
      </c>
    </row>
    <row r="35" spans="1:18" ht="41.25" customHeight="1" thickBot="1" x14ac:dyDescent="0.3">
      <c r="A35" s="11"/>
      <c r="B35" s="12"/>
      <c r="C35" s="11" t="s">
        <v>28</v>
      </c>
      <c r="D35" s="13"/>
      <c r="E35" s="14"/>
      <c r="F35" s="15">
        <f>F34</f>
        <v>15</v>
      </c>
      <c r="G35" s="7"/>
      <c r="H35" s="7"/>
      <c r="I35" s="7"/>
      <c r="J35" s="8"/>
      <c r="K35" s="8"/>
      <c r="L35" s="8"/>
      <c r="M35" s="16"/>
      <c r="N35" s="17">
        <f>N34</f>
        <v>6573</v>
      </c>
    </row>
    <row r="36" spans="1:18" s="6" customFormat="1" ht="132.75" customHeight="1" thickBot="1" x14ac:dyDescent="0.3">
      <c r="A36" s="18">
        <v>14</v>
      </c>
      <c r="B36" s="19" t="s">
        <v>37</v>
      </c>
      <c r="C36" s="18" t="s">
        <v>47</v>
      </c>
      <c r="D36" s="13" t="s">
        <v>6</v>
      </c>
      <c r="E36" s="14" t="s">
        <v>4</v>
      </c>
      <c r="F36" s="20">
        <v>10</v>
      </c>
      <c r="G36" s="7">
        <v>1291.5</v>
      </c>
      <c r="H36" s="7">
        <v>1328.4</v>
      </c>
      <c r="I36" s="7">
        <v>1230</v>
      </c>
      <c r="J36" s="13"/>
      <c r="K36" s="13"/>
      <c r="L36" s="13"/>
      <c r="M36" s="16">
        <f>ROUND((G36+H36+I36)/3,2)</f>
        <v>1283.3</v>
      </c>
      <c r="N36" s="17">
        <f>F36*M36</f>
        <v>12833</v>
      </c>
      <c r="O36" s="21"/>
    </row>
    <row r="37" spans="1:18" s="6" customFormat="1" ht="34.5" customHeight="1" thickBot="1" x14ac:dyDescent="0.3">
      <c r="A37" s="18"/>
      <c r="B37" s="19"/>
      <c r="C37" s="19" t="s">
        <v>7</v>
      </c>
      <c r="D37" s="22"/>
      <c r="E37" s="23"/>
      <c r="F37" s="15">
        <f>F36</f>
        <v>10</v>
      </c>
      <c r="G37" s="24"/>
      <c r="H37" s="24"/>
      <c r="I37" s="24"/>
      <c r="J37" s="22"/>
      <c r="K37" s="22"/>
      <c r="L37" s="22"/>
      <c r="M37" s="16"/>
      <c r="N37" s="25">
        <f>N36</f>
        <v>12833</v>
      </c>
      <c r="O37" s="26"/>
    </row>
    <row r="38" spans="1:18" s="6" customFormat="1" ht="138.75" customHeight="1" thickBot="1" x14ac:dyDescent="0.3">
      <c r="A38" s="18">
        <v>15</v>
      </c>
      <c r="B38" s="19" t="s">
        <v>39</v>
      </c>
      <c r="C38" s="18" t="s">
        <v>74</v>
      </c>
      <c r="D38" s="11" t="s">
        <v>17</v>
      </c>
      <c r="E38" s="14" t="s">
        <v>4</v>
      </c>
      <c r="F38" s="15">
        <v>18</v>
      </c>
      <c r="G38" s="7">
        <v>1767.5</v>
      </c>
      <c r="H38" s="7">
        <v>1834.92</v>
      </c>
      <c r="I38" s="27">
        <v>1750</v>
      </c>
      <c r="J38" s="28"/>
      <c r="K38" s="28"/>
      <c r="L38" s="28"/>
      <c r="M38" s="29">
        <f>ROUND((G38+H38+I38)/3,2)</f>
        <v>1784.14</v>
      </c>
      <c r="N38" s="30">
        <f>F38*M38</f>
        <v>32114.52</v>
      </c>
      <c r="P38" s="5"/>
    </row>
    <row r="39" spans="1:18" ht="21" customHeight="1" thickBot="1" x14ac:dyDescent="0.3">
      <c r="A39" s="31"/>
      <c r="B39" s="19"/>
      <c r="C39" s="19" t="s">
        <v>7</v>
      </c>
      <c r="D39" s="32"/>
      <c r="E39" s="32"/>
      <c r="F39" s="20">
        <f>F38</f>
        <v>18</v>
      </c>
      <c r="G39" s="33"/>
      <c r="H39" s="33"/>
      <c r="I39" s="33"/>
      <c r="J39" s="32"/>
      <c r="K39" s="32"/>
      <c r="L39" s="32"/>
      <c r="M39" s="29"/>
      <c r="N39" s="30">
        <f>N38</f>
        <v>32114.52</v>
      </c>
      <c r="Q39" s="34"/>
    </row>
    <row r="40" spans="1:18" s="40" customFormat="1" ht="66" customHeight="1" thickBot="1" x14ac:dyDescent="0.3">
      <c r="A40" s="149">
        <v>16</v>
      </c>
      <c r="B40" s="151" t="s">
        <v>49</v>
      </c>
      <c r="C40" s="149" t="s">
        <v>48</v>
      </c>
      <c r="D40" s="35" t="s">
        <v>6</v>
      </c>
      <c r="E40" s="35" t="s">
        <v>4</v>
      </c>
      <c r="F40" s="20">
        <v>15</v>
      </c>
      <c r="G40" s="36">
        <v>459</v>
      </c>
      <c r="H40" s="37">
        <v>490.5</v>
      </c>
      <c r="I40" s="38">
        <v>450</v>
      </c>
      <c r="J40" s="35"/>
      <c r="K40" s="35"/>
      <c r="L40" s="39"/>
      <c r="M40" s="29">
        <f t="shared" ref="M40" si="14">ROUND((G40+H40+I40)/3,2)</f>
        <v>466.5</v>
      </c>
      <c r="N40" s="30">
        <f t="shared" ref="N40" si="15">F40*M40</f>
        <v>6997.5</v>
      </c>
    </row>
    <row r="41" spans="1:18" ht="63" customHeight="1" thickBot="1" x14ac:dyDescent="0.3">
      <c r="A41" s="150"/>
      <c r="B41" s="152"/>
      <c r="C41" s="150"/>
      <c r="D41" s="11" t="s">
        <v>17</v>
      </c>
      <c r="E41" s="41" t="s">
        <v>4</v>
      </c>
      <c r="F41" s="15">
        <v>16</v>
      </c>
      <c r="G41" s="36">
        <v>459</v>
      </c>
      <c r="H41" s="37">
        <v>490.5</v>
      </c>
      <c r="I41" s="38">
        <v>450</v>
      </c>
      <c r="J41" s="11"/>
      <c r="K41" s="11"/>
      <c r="L41" s="41"/>
      <c r="M41" s="16">
        <f t="shared" ref="M41" si="16">ROUND((G41+H41+I41)/3,2)</f>
        <v>466.5</v>
      </c>
      <c r="N41" s="42">
        <f>F41*M41</f>
        <v>7464</v>
      </c>
      <c r="P41" s="43"/>
      <c r="Q41" s="44"/>
    </row>
    <row r="42" spans="1:18" ht="16.5" thickBot="1" x14ac:dyDescent="0.3">
      <c r="A42" s="45"/>
      <c r="B42" s="32"/>
      <c r="C42" s="46" t="s">
        <v>7</v>
      </c>
      <c r="D42" s="32"/>
      <c r="E42" s="32"/>
      <c r="F42" s="20">
        <f>F40+F41</f>
        <v>31</v>
      </c>
      <c r="G42" s="33"/>
      <c r="H42" s="33"/>
      <c r="I42" s="33"/>
      <c r="J42" s="32"/>
      <c r="K42" s="32"/>
      <c r="L42" s="32"/>
      <c r="M42" s="47"/>
      <c r="N42" s="48">
        <f>N40+N41</f>
        <v>14461.5</v>
      </c>
    </row>
    <row r="43" spans="1:18" ht="38.25" customHeight="1" thickBot="1" x14ac:dyDescent="0.3">
      <c r="A43" s="149">
        <v>17</v>
      </c>
      <c r="B43" s="151" t="s">
        <v>51</v>
      </c>
      <c r="C43" s="149" t="s">
        <v>50</v>
      </c>
      <c r="D43" s="161" t="s">
        <v>17</v>
      </c>
      <c r="E43" s="161" t="s">
        <v>4</v>
      </c>
      <c r="F43" s="162">
        <v>19</v>
      </c>
      <c r="G43" s="167">
        <v>696.9</v>
      </c>
      <c r="H43" s="157">
        <v>731.4</v>
      </c>
      <c r="I43" s="155">
        <v>690</v>
      </c>
      <c r="J43" s="32"/>
      <c r="K43" s="32"/>
      <c r="L43" s="49"/>
      <c r="M43" s="159">
        <f>ROUND((G43+H43+I43)/3,2)</f>
        <v>706.1</v>
      </c>
      <c r="N43" s="160">
        <f>F43*M43</f>
        <v>13415.9</v>
      </c>
      <c r="P43" s="35" t="s">
        <v>6</v>
      </c>
      <c r="Q43" s="50">
        <f>SUM(N10,N12,N14,N16,N18,N20,N22,N24,N26,N28,N30,N32,N34,N36,N40,N45,N47,N49,N51,N53,N57,N59,N61,N63,N65,N67)</f>
        <v>436204.11000000004</v>
      </c>
    </row>
    <row r="44" spans="1:18" ht="15.75" customHeight="1" thickBot="1" x14ac:dyDescent="0.3">
      <c r="A44" s="153"/>
      <c r="B44" s="154"/>
      <c r="C44" s="153"/>
      <c r="D44" s="150"/>
      <c r="E44" s="150"/>
      <c r="F44" s="150"/>
      <c r="G44" s="168"/>
      <c r="H44" s="150"/>
      <c r="I44" s="156"/>
      <c r="J44" s="35"/>
      <c r="K44" s="35"/>
      <c r="L44" s="39"/>
      <c r="M44" s="150"/>
      <c r="N44" s="156"/>
      <c r="O44" s="145"/>
      <c r="Q44" s="34"/>
    </row>
    <row r="45" spans="1:18" ht="94.5" customHeight="1" thickBot="1" x14ac:dyDescent="0.3">
      <c r="A45" s="150"/>
      <c r="B45" s="152"/>
      <c r="C45" s="150"/>
      <c r="D45" s="35" t="s">
        <v>6</v>
      </c>
      <c r="E45" s="39" t="s">
        <v>4</v>
      </c>
      <c r="F45" s="20">
        <v>8</v>
      </c>
      <c r="G45" s="51">
        <v>696.9</v>
      </c>
      <c r="H45" s="38">
        <v>731.4</v>
      </c>
      <c r="I45" s="38">
        <v>690</v>
      </c>
      <c r="J45" s="11"/>
      <c r="K45" s="11"/>
      <c r="L45" s="41"/>
      <c r="M45" s="25">
        <f>ROUND((G45+H45+I45)/3,2)</f>
        <v>706.1</v>
      </c>
      <c r="N45" s="52">
        <f>F45*M45</f>
        <v>5648.8</v>
      </c>
      <c r="O45" s="144"/>
      <c r="Q45" s="34"/>
    </row>
    <row r="46" spans="1:18" ht="30" customHeight="1" thickBot="1" x14ac:dyDescent="0.3">
      <c r="A46" s="53"/>
      <c r="B46" s="54"/>
      <c r="C46" s="19" t="s">
        <v>7</v>
      </c>
      <c r="D46" s="54"/>
      <c r="E46" s="54"/>
      <c r="F46" s="15">
        <f>F43+F45</f>
        <v>27</v>
      </c>
      <c r="G46" s="55"/>
      <c r="H46" s="56"/>
      <c r="I46" s="11"/>
      <c r="J46" s="54"/>
      <c r="K46" s="54"/>
      <c r="L46" s="54"/>
      <c r="M46" s="11"/>
      <c r="N46" s="42">
        <f>N45+N43</f>
        <v>19064.7</v>
      </c>
      <c r="P46" s="6"/>
      <c r="Q46" s="6"/>
      <c r="R46" s="6"/>
    </row>
    <row r="47" spans="1:18" ht="125.25" customHeight="1" thickBot="1" x14ac:dyDescent="0.3">
      <c r="A47" s="18">
        <v>18</v>
      </c>
      <c r="B47" s="19" t="s">
        <v>49</v>
      </c>
      <c r="C47" s="18" t="s">
        <v>52</v>
      </c>
      <c r="D47" s="35" t="s">
        <v>6</v>
      </c>
      <c r="E47" s="39" t="s">
        <v>4</v>
      </c>
      <c r="F47" s="20">
        <v>15</v>
      </c>
      <c r="G47" s="57">
        <v>1344</v>
      </c>
      <c r="H47" s="38">
        <v>1356.8</v>
      </c>
      <c r="I47" s="58">
        <v>1280</v>
      </c>
      <c r="J47" s="35"/>
      <c r="K47" s="35"/>
      <c r="L47" s="35"/>
      <c r="M47" s="59">
        <f>ROUND((G47+H47+I47)/3,2)</f>
        <v>1326.93</v>
      </c>
      <c r="N47" s="42">
        <f>F47*M47</f>
        <v>19903.95</v>
      </c>
      <c r="P47" s="35" t="s">
        <v>17</v>
      </c>
      <c r="Q47" s="60">
        <f>SUM(N38,N41,N43,N55)</f>
        <v>63641.030000000006</v>
      </c>
    </row>
    <row r="48" spans="1:18" ht="16.5" thickBot="1" x14ac:dyDescent="0.3">
      <c r="A48" s="18"/>
      <c r="B48" s="19"/>
      <c r="C48" s="19" t="s">
        <v>28</v>
      </c>
      <c r="D48" s="32"/>
      <c r="E48" s="49"/>
      <c r="F48" s="15">
        <f>F47</f>
        <v>15</v>
      </c>
      <c r="G48" s="61"/>
      <c r="H48" s="33"/>
      <c r="I48" s="62"/>
      <c r="J48" s="32"/>
      <c r="K48" s="32"/>
      <c r="L48" s="32"/>
      <c r="M48" s="48"/>
      <c r="N48" s="25">
        <f>SUM(N47)</f>
        <v>19903.95</v>
      </c>
    </row>
    <row r="49" spans="1:15" ht="106.5" customHeight="1" thickBot="1" x14ac:dyDescent="0.3">
      <c r="A49" s="63">
        <v>19</v>
      </c>
      <c r="B49" s="19" t="s">
        <v>49</v>
      </c>
      <c r="C49" s="18" t="s">
        <v>53</v>
      </c>
      <c r="D49" s="35" t="s">
        <v>6</v>
      </c>
      <c r="E49" s="39" t="s">
        <v>4</v>
      </c>
      <c r="F49" s="20">
        <v>10</v>
      </c>
      <c r="G49" s="57">
        <v>999.9</v>
      </c>
      <c r="H49" s="38">
        <v>1079.0999999999999</v>
      </c>
      <c r="I49" s="58">
        <v>990</v>
      </c>
      <c r="J49" s="35"/>
      <c r="K49" s="35"/>
      <c r="L49" s="35"/>
      <c r="M49" s="59">
        <f t="shared" ref="M49" si="17">ROUND((G49+H49+I49)/3,2)</f>
        <v>1023</v>
      </c>
      <c r="N49" s="42">
        <f>M49*F49</f>
        <v>10230</v>
      </c>
    </row>
    <row r="50" spans="1:15" ht="16.5" thickBot="1" x14ac:dyDescent="0.3">
      <c r="A50" s="64"/>
      <c r="B50" s="65"/>
      <c r="C50" s="65" t="s">
        <v>7</v>
      </c>
      <c r="D50" s="65"/>
      <c r="E50" s="66"/>
      <c r="F50" s="67">
        <f>F49</f>
        <v>10</v>
      </c>
      <c r="G50" s="66"/>
      <c r="H50" s="65"/>
      <c r="I50" s="38"/>
      <c r="J50" s="65"/>
      <c r="K50" s="65"/>
      <c r="L50" s="65"/>
      <c r="M50" s="48"/>
      <c r="N50" s="25">
        <f>SUM(N49)</f>
        <v>10230</v>
      </c>
    </row>
    <row r="51" spans="1:15" ht="112.5" customHeight="1" thickBot="1" x14ac:dyDescent="0.3">
      <c r="A51" s="68">
        <v>20</v>
      </c>
      <c r="B51" s="69" t="s">
        <v>49</v>
      </c>
      <c r="C51" s="70" t="s">
        <v>54</v>
      </c>
      <c r="D51" s="71" t="s">
        <v>6</v>
      </c>
      <c r="E51" s="71" t="s">
        <v>4</v>
      </c>
      <c r="F51" s="72">
        <v>3</v>
      </c>
      <c r="G51" s="73">
        <v>2183.6</v>
      </c>
      <c r="H51" s="71">
        <v>2310.8000000000002</v>
      </c>
      <c r="I51" s="71">
        <v>2120</v>
      </c>
      <c r="J51" s="71"/>
      <c r="K51" s="71"/>
      <c r="L51" s="74"/>
      <c r="M51" s="59">
        <f>ROUND((G51+H51+I51)/3,2)</f>
        <v>2204.8000000000002</v>
      </c>
      <c r="N51" s="42">
        <f>F51*M51</f>
        <v>6614.4000000000005</v>
      </c>
    </row>
    <row r="52" spans="1:15" s="79" customFormat="1" ht="21.75" customHeight="1" thickBot="1" x14ac:dyDescent="0.3">
      <c r="A52" s="68"/>
      <c r="B52" s="75"/>
      <c r="C52" s="65" t="s">
        <v>8</v>
      </c>
      <c r="D52" s="76"/>
      <c r="E52" s="76"/>
      <c r="F52" s="72">
        <f>F51</f>
        <v>3</v>
      </c>
      <c r="G52" s="77"/>
      <c r="H52" s="76"/>
      <c r="I52" s="76"/>
      <c r="J52" s="76"/>
      <c r="K52" s="76"/>
      <c r="L52" s="78"/>
      <c r="M52" s="48"/>
      <c r="N52" s="25">
        <f>N51</f>
        <v>6614.4000000000005</v>
      </c>
    </row>
    <row r="53" spans="1:15" ht="117" customHeight="1" thickBot="1" x14ac:dyDescent="0.3">
      <c r="A53" s="68">
        <v>21</v>
      </c>
      <c r="B53" s="80" t="s">
        <v>37</v>
      </c>
      <c r="C53" s="81" t="s">
        <v>65</v>
      </c>
      <c r="D53" s="71" t="s">
        <v>6</v>
      </c>
      <c r="E53" s="71" t="s">
        <v>4</v>
      </c>
      <c r="F53" s="72">
        <v>14</v>
      </c>
      <c r="G53" s="73">
        <v>780</v>
      </c>
      <c r="H53" s="71">
        <v>810</v>
      </c>
      <c r="I53" s="71">
        <v>750</v>
      </c>
      <c r="J53" s="71"/>
      <c r="K53" s="71"/>
      <c r="L53" s="74"/>
      <c r="M53" s="59">
        <f>ROUND((G53+H53+I53)/3,2)</f>
        <v>780</v>
      </c>
      <c r="N53" s="42">
        <f>F53*M53</f>
        <v>10920</v>
      </c>
    </row>
    <row r="54" spans="1:15" s="79" customFormat="1" ht="18" customHeight="1" thickBot="1" x14ac:dyDescent="0.3">
      <c r="A54" s="68"/>
      <c r="B54" s="75"/>
      <c r="C54" s="65" t="s">
        <v>8</v>
      </c>
      <c r="D54" s="76"/>
      <c r="E54" s="76"/>
      <c r="F54" s="72">
        <f>SUM(F53)</f>
        <v>14</v>
      </c>
      <c r="G54" s="77"/>
      <c r="H54" s="76"/>
      <c r="I54" s="76"/>
      <c r="J54" s="76"/>
      <c r="K54" s="76"/>
      <c r="L54" s="78"/>
      <c r="M54" s="59"/>
      <c r="N54" s="25">
        <f>N53</f>
        <v>10920</v>
      </c>
    </row>
    <row r="55" spans="1:15" s="79" customFormat="1" ht="87.75" customHeight="1" thickBot="1" x14ac:dyDescent="0.3">
      <c r="A55" s="82">
        <v>22</v>
      </c>
      <c r="B55" s="83" t="s">
        <v>49</v>
      </c>
      <c r="C55" s="84" t="s">
        <v>55</v>
      </c>
      <c r="D55" s="71" t="s">
        <v>27</v>
      </c>
      <c r="E55" s="71"/>
      <c r="F55" s="72">
        <v>13</v>
      </c>
      <c r="G55" s="73">
        <v>813.7</v>
      </c>
      <c r="H55" s="71">
        <v>853.2</v>
      </c>
      <c r="I55" s="71">
        <v>790</v>
      </c>
      <c r="J55" s="71"/>
      <c r="K55" s="71"/>
      <c r="L55" s="74"/>
      <c r="M55" s="59">
        <f t="shared" ref="M55" si="18">ROUND((G55+H55+I55)/3,2)</f>
        <v>818.97</v>
      </c>
      <c r="N55" s="42">
        <f>F55*M55</f>
        <v>10646.61</v>
      </c>
    </row>
    <row r="56" spans="1:15" s="79" customFormat="1" ht="40.5" customHeight="1" thickBot="1" x14ac:dyDescent="0.3">
      <c r="A56" s="82"/>
      <c r="B56" s="83"/>
      <c r="C56" s="83" t="s">
        <v>28</v>
      </c>
      <c r="D56" s="76"/>
      <c r="E56" s="76"/>
      <c r="F56" s="72">
        <f>F55</f>
        <v>13</v>
      </c>
      <c r="G56" s="77"/>
      <c r="H56" s="76"/>
      <c r="I56" s="76"/>
      <c r="J56" s="76"/>
      <c r="K56" s="76"/>
      <c r="L56" s="78"/>
      <c r="M56" s="48"/>
      <c r="N56" s="25">
        <f>N55</f>
        <v>10646.61</v>
      </c>
    </row>
    <row r="57" spans="1:15" ht="144" customHeight="1" thickBot="1" x14ac:dyDescent="0.3">
      <c r="A57" s="82">
        <v>23</v>
      </c>
      <c r="B57" s="83" t="s">
        <v>57</v>
      </c>
      <c r="C57" s="84" t="s">
        <v>56</v>
      </c>
      <c r="D57" s="71" t="s">
        <v>6</v>
      </c>
      <c r="E57" s="71" t="s">
        <v>4</v>
      </c>
      <c r="F57" s="72">
        <v>8</v>
      </c>
      <c r="G57" s="73">
        <v>5944.05</v>
      </c>
      <c r="H57" s="71">
        <v>6113.88</v>
      </c>
      <c r="I57" s="71">
        <v>5661</v>
      </c>
      <c r="J57" s="71"/>
      <c r="K57" s="71"/>
      <c r="L57" s="74"/>
      <c r="M57" s="59">
        <f>ROUND((G57+H57+I57)/3,2)</f>
        <v>5906.31</v>
      </c>
      <c r="N57" s="42">
        <f>F57*M57</f>
        <v>47250.48</v>
      </c>
    </row>
    <row r="58" spans="1:15" s="79" customFormat="1" ht="18.75" customHeight="1" thickBot="1" x14ac:dyDescent="0.3">
      <c r="A58" s="68"/>
      <c r="B58" s="75"/>
      <c r="C58" s="65" t="s">
        <v>8</v>
      </c>
      <c r="D58" s="76"/>
      <c r="E58" s="76"/>
      <c r="F58" s="72">
        <f>F57</f>
        <v>8</v>
      </c>
      <c r="G58" s="77"/>
      <c r="H58" s="76"/>
      <c r="I58" s="76"/>
      <c r="J58" s="76"/>
      <c r="K58" s="76"/>
      <c r="L58" s="78"/>
      <c r="M58" s="48"/>
      <c r="N58" s="25">
        <f>N57</f>
        <v>47250.48</v>
      </c>
    </row>
    <row r="59" spans="1:15" ht="116.25" customHeight="1" thickBot="1" x14ac:dyDescent="0.3">
      <c r="A59" s="68">
        <v>24</v>
      </c>
      <c r="B59" s="69" t="s">
        <v>49</v>
      </c>
      <c r="C59" s="85" t="s">
        <v>58</v>
      </c>
      <c r="D59" s="71" t="s">
        <v>6</v>
      </c>
      <c r="E59" s="71" t="s">
        <v>4</v>
      </c>
      <c r="F59" s="72">
        <v>7</v>
      </c>
      <c r="G59" s="73">
        <v>836.4</v>
      </c>
      <c r="H59" s="73">
        <v>877.4</v>
      </c>
      <c r="I59" s="73">
        <v>820</v>
      </c>
      <c r="J59" s="73"/>
      <c r="K59" s="73"/>
      <c r="L59" s="86"/>
      <c r="M59" s="59">
        <f>ROUND((G59+H59+I59)/3,2)</f>
        <v>844.6</v>
      </c>
      <c r="N59" s="42">
        <f>F59*M59</f>
        <v>5912.2</v>
      </c>
    </row>
    <row r="60" spans="1:15" s="79" customFormat="1" ht="17.25" customHeight="1" thickBot="1" x14ac:dyDescent="0.3">
      <c r="A60" s="68"/>
      <c r="B60" s="75"/>
      <c r="C60" s="65" t="s">
        <v>8</v>
      </c>
      <c r="D60" s="76"/>
      <c r="E60" s="76"/>
      <c r="F60" s="72">
        <f>F59</f>
        <v>7</v>
      </c>
      <c r="G60" s="77"/>
      <c r="H60" s="77"/>
      <c r="I60" s="77"/>
      <c r="J60" s="77"/>
      <c r="K60" s="77"/>
      <c r="L60" s="87"/>
      <c r="M60" s="48"/>
      <c r="N60" s="25">
        <f>N59</f>
        <v>5912.2</v>
      </c>
    </row>
    <row r="61" spans="1:15" ht="102" customHeight="1" thickBot="1" x14ac:dyDescent="0.3">
      <c r="A61" s="68">
        <v>25</v>
      </c>
      <c r="B61" s="80" t="s">
        <v>62</v>
      </c>
      <c r="C61" s="88" t="s">
        <v>61</v>
      </c>
      <c r="D61" s="71" t="s">
        <v>6</v>
      </c>
      <c r="E61" s="71" t="s">
        <v>4</v>
      </c>
      <c r="F61" s="72">
        <v>9</v>
      </c>
      <c r="G61" s="73">
        <v>1543.5</v>
      </c>
      <c r="H61" s="73">
        <v>1602.3</v>
      </c>
      <c r="I61" s="73">
        <v>1470</v>
      </c>
      <c r="J61" s="73"/>
      <c r="K61" s="73"/>
      <c r="L61" s="86"/>
      <c r="M61" s="59">
        <f>ROUND((G61+H61+I61)/3,2)</f>
        <v>1538.6</v>
      </c>
      <c r="N61" s="42">
        <f>F61*M61</f>
        <v>13847.4</v>
      </c>
    </row>
    <row r="62" spans="1:15" s="79" customFormat="1" ht="29.25" customHeight="1" thickBot="1" x14ac:dyDescent="0.3">
      <c r="A62" s="68"/>
      <c r="B62" s="75"/>
      <c r="C62" s="65" t="s">
        <v>8</v>
      </c>
      <c r="D62" s="76"/>
      <c r="E62" s="76"/>
      <c r="F62" s="72">
        <f>F61</f>
        <v>9</v>
      </c>
      <c r="G62" s="77"/>
      <c r="H62" s="77"/>
      <c r="I62" s="77"/>
      <c r="J62" s="77"/>
      <c r="K62" s="77"/>
      <c r="L62" s="87"/>
      <c r="M62" s="48"/>
      <c r="N62" s="25">
        <f>N61</f>
        <v>13847.4</v>
      </c>
    </row>
    <row r="63" spans="1:15" ht="109.5" customHeight="1" thickBot="1" x14ac:dyDescent="0.3">
      <c r="A63" s="89">
        <v>26</v>
      </c>
      <c r="B63" s="83" t="s">
        <v>57</v>
      </c>
      <c r="C63" s="90" t="s">
        <v>59</v>
      </c>
      <c r="D63" s="64" t="s">
        <v>6</v>
      </c>
      <c r="E63" s="71" t="s">
        <v>4</v>
      </c>
      <c r="F63" s="72">
        <v>6</v>
      </c>
      <c r="G63" s="73">
        <v>1887</v>
      </c>
      <c r="H63" s="73">
        <v>1961</v>
      </c>
      <c r="I63" s="73">
        <v>1850</v>
      </c>
      <c r="J63" s="73"/>
      <c r="K63" s="73"/>
      <c r="L63" s="86"/>
      <c r="M63" s="59">
        <f>ROUND((G63+H63+I63)/3,2)</f>
        <v>1899.33</v>
      </c>
      <c r="N63" s="42">
        <f>F63*M63</f>
        <v>11395.98</v>
      </c>
      <c r="O63" s="34"/>
    </row>
    <row r="64" spans="1:15" ht="38.25" customHeight="1" thickBot="1" x14ac:dyDescent="0.3">
      <c r="A64" s="91"/>
      <c r="B64" s="83"/>
      <c r="C64" s="92" t="s">
        <v>8</v>
      </c>
      <c r="D64" s="64"/>
      <c r="E64" s="93"/>
      <c r="F64" s="94">
        <f>F63</f>
        <v>6</v>
      </c>
      <c r="G64" s="73"/>
      <c r="H64" s="73"/>
      <c r="I64" s="95"/>
      <c r="J64" s="96"/>
      <c r="K64" s="96"/>
      <c r="L64" s="96"/>
      <c r="M64" s="97"/>
      <c r="N64" s="42">
        <f>N63</f>
        <v>11395.98</v>
      </c>
      <c r="O64" s="34"/>
    </row>
    <row r="65" spans="1:15" ht="69" customHeight="1" thickBot="1" x14ac:dyDescent="0.3">
      <c r="A65" s="68">
        <v>27</v>
      </c>
      <c r="B65" s="83" t="s">
        <v>60</v>
      </c>
      <c r="C65" s="90" t="s">
        <v>63</v>
      </c>
      <c r="D65" s="64" t="s">
        <v>6</v>
      </c>
      <c r="E65" s="93" t="s">
        <v>4</v>
      </c>
      <c r="F65" s="94">
        <v>10</v>
      </c>
      <c r="G65" s="73">
        <v>15332.69</v>
      </c>
      <c r="H65" s="98">
        <v>10161.75</v>
      </c>
      <c r="I65" s="95">
        <v>14742.97</v>
      </c>
      <c r="J65" s="99"/>
      <c r="K65" s="99"/>
      <c r="L65" s="99"/>
      <c r="M65" s="100">
        <f>ROUND((G65+H65+I65)/3,2)</f>
        <v>13412.47</v>
      </c>
      <c r="N65" s="42">
        <f>F65*M65</f>
        <v>134124.69999999998</v>
      </c>
      <c r="O65" s="34"/>
    </row>
    <row r="66" spans="1:15" ht="37.5" customHeight="1" thickBot="1" x14ac:dyDescent="0.3">
      <c r="A66" s="68"/>
      <c r="B66" s="83"/>
      <c r="C66" s="92" t="s">
        <v>8</v>
      </c>
      <c r="D66" s="71"/>
      <c r="E66" s="93"/>
      <c r="F66" s="94">
        <f>F65</f>
        <v>10</v>
      </c>
      <c r="G66" s="101"/>
      <c r="H66" s="101"/>
      <c r="I66" s="102"/>
      <c r="J66" s="99"/>
      <c r="K66" s="99"/>
      <c r="L66" s="99"/>
      <c r="M66" s="100"/>
      <c r="N66" s="103">
        <f>N65</f>
        <v>134124.69999999998</v>
      </c>
      <c r="O66" s="34"/>
    </row>
    <row r="67" spans="1:15" ht="117" customHeight="1" thickBot="1" x14ac:dyDescent="0.3">
      <c r="A67" s="82">
        <v>28</v>
      </c>
      <c r="B67" s="80" t="s">
        <v>37</v>
      </c>
      <c r="C67" s="100" t="s">
        <v>64</v>
      </c>
      <c r="D67" s="71" t="s">
        <v>6</v>
      </c>
      <c r="E67" s="93" t="s">
        <v>4</v>
      </c>
      <c r="F67" s="104">
        <v>6</v>
      </c>
      <c r="G67" s="98">
        <v>805.8</v>
      </c>
      <c r="H67" s="98">
        <v>845.3</v>
      </c>
      <c r="I67" s="105">
        <v>790</v>
      </c>
      <c r="J67" s="106"/>
      <c r="K67" s="107"/>
      <c r="L67" s="108"/>
      <c r="M67" s="100">
        <f t="shared" ref="M67" si="19">ROUND((G67+H67+I67)/3,2)</f>
        <v>813.7</v>
      </c>
      <c r="N67" s="103">
        <f>F67*M67</f>
        <v>4882.2000000000007</v>
      </c>
      <c r="O67" s="34"/>
    </row>
    <row r="68" spans="1:15" ht="39.75" customHeight="1" thickBot="1" x14ac:dyDescent="0.3">
      <c r="A68" s="82"/>
      <c r="B68" s="80"/>
      <c r="C68" s="109" t="s">
        <v>8</v>
      </c>
      <c r="D68" s="64"/>
      <c r="E68" s="100"/>
      <c r="F68" s="110">
        <f>F67</f>
        <v>6</v>
      </c>
      <c r="G68" s="111"/>
      <c r="H68" s="111"/>
      <c r="I68" s="112"/>
      <c r="J68" s="113"/>
      <c r="K68" s="114"/>
      <c r="L68" s="115"/>
      <c r="M68" s="71"/>
      <c r="N68" s="116">
        <f>N67</f>
        <v>4882.2000000000007</v>
      </c>
      <c r="O68" s="34"/>
    </row>
    <row r="69" spans="1:15" ht="36" customHeight="1" thickBot="1" x14ac:dyDescent="0.3">
      <c r="A69" s="117"/>
      <c r="B69" s="118"/>
      <c r="C69" s="118" t="s">
        <v>20</v>
      </c>
      <c r="D69" s="118"/>
      <c r="E69" s="119"/>
      <c r="F69" s="120"/>
      <c r="G69" s="121"/>
      <c r="H69" s="121"/>
      <c r="I69" s="122"/>
      <c r="J69" s="123"/>
      <c r="K69" s="123"/>
      <c r="L69" s="123"/>
      <c r="M69" s="124"/>
      <c r="N69" s="25">
        <f>SUM(N10,N12,N14,N16,N18,N20,N22,N24,N26,N28,N30,N32,N34,N36,N38,N40,N41,N43,N45,N47,N49,N51,N53,N55,N57,N59,N61,N63,N65,N67)</f>
        <v>499845.13999999996</v>
      </c>
    </row>
    <row r="70" spans="1:15" ht="15" customHeight="1" x14ac:dyDescent="0.25">
      <c r="A70" s="125"/>
      <c r="B70" s="126"/>
      <c r="C70" s="125"/>
      <c r="D70" s="127"/>
      <c r="E70" s="128"/>
      <c r="F70" s="128"/>
      <c r="G70" s="128"/>
      <c r="H70" s="128"/>
      <c r="I70" s="128"/>
      <c r="J70" s="128"/>
      <c r="K70" s="128"/>
      <c r="L70" s="128"/>
      <c r="M70" s="129"/>
      <c r="N70" s="130"/>
    </row>
    <row r="71" spans="1:15" s="135" customFormat="1" ht="22.5" customHeight="1" x14ac:dyDescent="0.25">
      <c r="A71" s="131"/>
      <c r="B71" s="132"/>
      <c r="C71" s="146" t="s">
        <v>73</v>
      </c>
      <c r="D71" s="132"/>
      <c r="E71" s="133"/>
      <c r="F71" s="134"/>
      <c r="G71" s="133"/>
      <c r="H71" s="133"/>
      <c r="I71" s="134"/>
      <c r="J71" s="134"/>
      <c r="K71" s="134"/>
      <c r="L71" s="134"/>
    </row>
    <row r="72" spans="1:15" x14ac:dyDescent="0.25">
      <c r="A72" s="136"/>
      <c r="C72" s="136"/>
      <c r="E72" s="5"/>
      <c r="F72" s="5"/>
      <c r="G72" s="5"/>
      <c r="H72" s="5"/>
      <c r="I72" s="5"/>
      <c r="M72" s="5"/>
      <c r="N72" s="5"/>
    </row>
    <row r="73" spans="1:15" x14ac:dyDescent="0.25">
      <c r="A73" s="147" t="s">
        <v>69</v>
      </c>
      <c r="B73" s="147"/>
      <c r="C73" s="147"/>
      <c r="D73" s="147"/>
      <c r="E73" s="147"/>
      <c r="F73" s="147"/>
      <c r="G73" s="147"/>
      <c r="H73" s="147"/>
      <c r="I73" s="147"/>
      <c r="J73" s="147"/>
      <c r="K73" s="147"/>
      <c r="L73" s="147"/>
      <c r="M73" s="147"/>
      <c r="N73" s="147"/>
    </row>
    <row r="74" spans="1:15" ht="15" customHeight="1" x14ac:dyDescent="0.25">
      <c r="A74" s="158"/>
      <c r="B74" s="158"/>
      <c r="C74" s="158"/>
      <c r="D74" s="130"/>
      <c r="E74" s="129"/>
      <c r="F74" s="129"/>
      <c r="G74" s="129"/>
      <c r="H74" s="129"/>
      <c r="I74" s="129"/>
      <c r="J74" s="129"/>
      <c r="K74" s="129"/>
      <c r="L74" s="129"/>
      <c r="M74" s="129"/>
      <c r="N74" s="137"/>
    </row>
    <row r="75" spans="1:15" x14ac:dyDescent="0.25">
      <c r="N75" s="138"/>
    </row>
    <row r="76" spans="1:15" ht="19.5" customHeight="1" x14ac:dyDescent="0.25">
      <c r="A76" s="148" t="s">
        <v>15</v>
      </c>
      <c r="B76" s="148"/>
      <c r="C76" s="163" t="s">
        <v>70</v>
      </c>
      <c r="D76" s="163"/>
      <c r="E76" s="163"/>
      <c r="N76" s="138"/>
    </row>
    <row r="77" spans="1:15" ht="22.5" customHeight="1" x14ac:dyDescent="0.25">
      <c r="A77" s="148" t="s">
        <v>21</v>
      </c>
      <c r="B77" s="148"/>
      <c r="C77" s="163" t="s">
        <v>71</v>
      </c>
      <c r="D77" s="163"/>
      <c r="E77" s="163"/>
    </row>
    <row r="78" spans="1:15" ht="15" customHeight="1" x14ac:dyDescent="0.25">
      <c r="A78" s="148" t="s">
        <v>16</v>
      </c>
      <c r="B78" s="148"/>
      <c r="C78" s="163" t="s">
        <v>72</v>
      </c>
      <c r="D78" s="163"/>
      <c r="E78" s="163"/>
    </row>
    <row r="79" spans="1:15" ht="35.25" customHeight="1" x14ac:dyDescent="0.25">
      <c r="C79" s="139"/>
      <c r="D79" s="139"/>
      <c r="F79" s="129"/>
      <c r="G79" s="129"/>
      <c r="M79" s="5"/>
      <c r="N79" s="5"/>
    </row>
    <row r="80" spans="1:15" x14ac:dyDescent="0.25">
      <c r="B80" s="140"/>
      <c r="C80" s="139"/>
      <c r="D80" s="139"/>
      <c r="G80" s="3"/>
      <c r="H80" s="141"/>
      <c r="I80" s="139"/>
      <c r="M80" s="5"/>
      <c r="N80" s="5"/>
    </row>
    <row r="81" spans="2:14" x14ac:dyDescent="0.25">
      <c r="B81" s="142"/>
      <c r="G81" s="3"/>
      <c r="H81" s="141"/>
      <c r="I81" s="141"/>
      <c r="M81" s="5"/>
      <c r="N81" s="5"/>
    </row>
    <row r="82" spans="2:14" x14ac:dyDescent="0.25">
      <c r="G82" s="3"/>
      <c r="M82" s="5"/>
      <c r="N82" s="5"/>
    </row>
    <row r="83" spans="2:14" x14ac:dyDescent="0.25">
      <c r="B83" s="143"/>
      <c r="M83" s="5"/>
      <c r="N83" s="5"/>
    </row>
  </sheetData>
  <autoFilter ref="C36:N74"/>
  <mergeCells count="36">
    <mergeCell ref="I2:N2"/>
    <mergeCell ref="H1:N1"/>
    <mergeCell ref="G43:G44"/>
    <mergeCell ref="C5:L5"/>
    <mergeCell ref="A4:N4"/>
    <mergeCell ref="G8:L8"/>
    <mergeCell ref="M8:N8"/>
    <mergeCell ref="E8:E9"/>
    <mergeCell ref="F8:F9"/>
    <mergeCell ref="D8:D9"/>
    <mergeCell ref="B8:B9"/>
    <mergeCell ref="A8:A9"/>
    <mergeCell ref="A7:H7"/>
    <mergeCell ref="A6:L6"/>
    <mergeCell ref="C8:C9"/>
    <mergeCell ref="A77:B77"/>
    <mergeCell ref="A78:B78"/>
    <mergeCell ref="C78:E78"/>
    <mergeCell ref="C76:E76"/>
    <mergeCell ref="C77:E77"/>
    <mergeCell ref="A73:N73"/>
    <mergeCell ref="A76:B76"/>
    <mergeCell ref="A40:A41"/>
    <mergeCell ref="B40:B41"/>
    <mergeCell ref="C40:C41"/>
    <mergeCell ref="A43:A45"/>
    <mergeCell ref="B43:B45"/>
    <mergeCell ref="C43:C45"/>
    <mergeCell ref="I43:I44"/>
    <mergeCell ref="H43:H44"/>
    <mergeCell ref="A74:C74"/>
    <mergeCell ref="M43:M44"/>
    <mergeCell ref="N43:N44"/>
    <mergeCell ref="D43:D44"/>
    <mergeCell ref="E43:E44"/>
    <mergeCell ref="F43:F44"/>
  </mergeCells>
  <pageMargins left="0.15748031496062992" right="0.23622047244094491" top="0.27559055118110237" bottom="0.19685039370078741" header="0.27559055118110237" footer="0.19685039370078741"/>
  <pageSetup paperSize="9"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НМЦ 2019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2022-08-29T07:05:21Z</dcterms:modified>
</cp:coreProperties>
</file>