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0" windowWidth="16380" windowHeight="14085" tabRatio="235" firstSheet="1" activeTab="1"/>
  </bookViews>
  <sheets>
    <sheet name="цены" sheetId="4" r:id="rId1"/>
    <sheet name="декабрь 5 229 485" sheetId="3" r:id="rId2"/>
  </sheets>
  <definedNames>
    <definedName name="_xlnm.Print_Titles" localSheetId="1">'декабрь 5 229 485'!$5:$6</definedName>
    <definedName name="_xlnm.Print_Titles" localSheetId="0">цены!$1:$1</definedName>
  </definedNames>
  <calcPr calcId="145621"/>
</workbook>
</file>

<file path=xl/calcChain.xml><?xml version="1.0" encoding="utf-8"?>
<calcChain xmlns="http://schemas.openxmlformats.org/spreadsheetml/2006/main">
  <c r="K10" i="3" l="1"/>
  <c r="L10" i="3"/>
  <c r="M11" i="3"/>
  <c r="K16" i="3"/>
  <c r="L16" i="3" s="1"/>
  <c r="M17" i="3"/>
  <c r="K22" i="3"/>
  <c r="L22" i="3"/>
  <c r="M23" i="3"/>
  <c r="K28" i="3"/>
  <c r="L28" i="3"/>
  <c r="M29" i="3"/>
  <c r="C28" i="3" l="1"/>
  <c r="B22" i="3"/>
  <c r="C22" i="3" s="1"/>
  <c r="C16" i="3"/>
  <c r="C10" i="3"/>
  <c r="G10" i="3" l="1"/>
  <c r="H11" i="3" s="1"/>
  <c r="F29" i="3" l="1"/>
  <c r="F30" i="3" s="1"/>
  <c r="E29" i="3"/>
  <c r="E30" i="3" s="1"/>
  <c r="D29" i="3"/>
  <c r="D30" i="3" s="1"/>
  <c r="C29" i="3"/>
  <c r="C30" i="3" s="1"/>
  <c r="B29" i="3"/>
  <c r="B30" i="3" s="1"/>
  <c r="G28" i="3"/>
  <c r="H29" i="3" s="1"/>
  <c r="F23" i="3"/>
  <c r="F24" i="3" s="1"/>
  <c r="E23" i="3"/>
  <c r="E24" i="3" s="1"/>
  <c r="D23" i="3"/>
  <c r="D24" i="3" s="1"/>
  <c r="C23" i="3"/>
  <c r="C24" i="3" s="1"/>
  <c r="B23" i="3"/>
  <c r="B24" i="3" s="1"/>
  <c r="G22" i="3"/>
  <c r="H23" i="3" s="1"/>
  <c r="F17" i="3"/>
  <c r="F18" i="3" s="1"/>
  <c r="E17" i="3"/>
  <c r="E18" i="3" s="1"/>
  <c r="D17" i="3"/>
  <c r="D18" i="3" s="1"/>
  <c r="C17" i="3"/>
  <c r="C18" i="3" s="1"/>
  <c r="B17" i="3"/>
  <c r="B18" i="3" s="1"/>
  <c r="G16" i="3"/>
  <c r="H17" i="3" s="1"/>
  <c r="H31" i="3" s="1"/>
  <c r="F11" i="3"/>
  <c r="F12" i="3" s="1"/>
  <c r="E11" i="3"/>
  <c r="E12" i="3" s="1"/>
  <c r="D11" i="3"/>
  <c r="D12" i="3" s="1"/>
  <c r="C11" i="3"/>
  <c r="C12" i="3" s="1"/>
  <c r="B11" i="3"/>
  <c r="B12" i="3" s="1"/>
</calcChain>
</file>

<file path=xl/sharedStrings.xml><?xml version="1.0" encoding="utf-8"?>
<sst xmlns="http://schemas.openxmlformats.org/spreadsheetml/2006/main" count="74" uniqueCount="33">
  <si>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</si>
  <si>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</si>
  <si>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</si>
  <si>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</si>
  <si>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</si>
  <si>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</si>
  <si>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</si>
  <si>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</si>
  <si>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</si>
  <si>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</si>
  <si>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</si>
  <si>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</si>
  <si>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</si>
  <si>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</si>
  <si>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Услуги по производству новостных сюжетов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</si>
  <si>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</si>
  <si>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</si>
  <si>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</si>
  <si>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</si>
  <si>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</si>
  <si>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</si>
  <si>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</si>
  <si>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Наименование услуг</t>
  </si>
  <si>
    <t>Объём услуг, минут</t>
  </si>
  <si>
    <t>Описание услуги</t>
  </si>
  <si>
    <t>Цена услуги, руб.</t>
  </si>
  <si>
    <t>аукцион в электронной форме
ИКЗ 223862201487886220100100030015911244</t>
  </si>
  <si>
    <t>Дата составления: 13.12.2022</t>
  </si>
  <si>
    <t>оказание услуг по созданию информационных материалов о деятельности органов местного самоуправления города Югорска, их размещению на телеканале в интерактивном телевидении с зоной вещания в муниципальном образовании город Югорск в 2023 году</t>
  </si>
  <si>
    <t>ЮИИЦ</t>
  </si>
  <si>
    <t>коммерческое предложение от 14.12.2022 № б\н</t>
  </si>
  <si>
    <t>коммерческое предложение от 14.12.2022 № 247</t>
  </si>
  <si>
    <t>коммерческие предложения от 14.12.2022 № 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</si>
</sst>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1"/>
      <name val="PT Astra Serif"/>
      <family val="1"/>
      <charset val="204"/>
    </font>
    <font>
      <sz val="10"/>
      <color rgb="FF0000FF"/>
      <name val="Times New Roman"/>
      <family val="1"/>
      <charset val="1"/>
    </font>
    <font>
      <b/>
      <sz val="11"/>
      <color rgb="FF0000FF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/>
    <xf numFmtId="3" fontId="1" fillId="0" borderId="0" xfId="0" applyNumberFormat="1" applyFont="1"/>
    <xf numFmtId="0" fontId="4" fillId="4" borderId="0" xfId="0" applyFont="1" applyFill="1" applyAlignment="1"/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top"/>
    </xf>
    <xf numFmtId="4" fontId="4" fillId="2" borderId="10" xfId="0" applyNumberFormat="1" applyFont="1" applyFill="1" applyBorder="1"/>
    <xf numFmtId="0" fontId="8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4" fontId="4" fillId="0" borderId="14" xfId="0" applyNumberFormat="1" applyFont="1" applyBorder="1" applyAlignment="1">
      <alignment vertical="top"/>
    </xf>
    <xf numFmtId="0" fontId="1" fillId="0" borderId="13" xfId="0" applyFont="1" applyBorder="1" applyAlignment="1">
      <alignment horizontal="center"/>
    </xf>
    <xf numFmtId="4" fontId="4" fillId="0" borderId="14" xfId="0" applyNumberFormat="1" applyFont="1" applyBorder="1"/>
    <xf numFmtId="0" fontId="9" fillId="0" borderId="15" xfId="0" applyFont="1" applyFill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4" fontId="5" fillId="0" borderId="0" xfId="0" applyNumberFormat="1" applyFont="1" applyFill="1"/>
    <xf numFmtId="4" fontId="4" fillId="0" borderId="1" xfId="0" applyNumberFormat="1" applyFont="1" applyFill="1" applyBorder="1" applyAlignment="1">
      <alignment vertical="top" wrapText="1"/>
    </xf>
    <xf numFmtId="4" fontId="1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4" fontId="14" fillId="0" borderId="0" xfId="0" applyNumberFormat="1" applyFont="1"/>
    <xf numFmtId="4" fontId="15" fillId="0" borderId="0" xfId="0" applyNumberFormat="1" applyFont="1"/>
    <xf numFmtId="3" fontId="14" fillId="0" borderId="0" xfId="0" applyNumberFormat="1" applyFont="1" applyAlignment="1">
      <alignment horizontal="center"/>
    </xf>
    <xf numFmtId="0" fontId="13" fillId="6" borderId="0" xfId="0" applyFont="1" applyFill="1" applyAlignment="1">
      <alignment horizontal="right"/>
    </xf>
    <xf numFmtId="0" fontId="13" fillId="6" borderId="0" xfId="0" applyFont="1" applyFill="1" applyAlignment="1"/>
    <xf numFmtId="0" fontId="1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top" wrapText="1"/>
    </xf>
    <xf numFmtId="0" fontId="4" fillId="0" borderId="0" xfId="0" applyFont="1" applyFill="1"/>
    <xf numFmtId="0" fontId="4" fillId="0" borderId="0" xfId="0" applyFont="1" applyFill="1" applyAlignme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6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SheetLayoutView="100" workbookViewId="0">
      <pane xSplit="2" ySplit="1" topLeftCell="C2" activePane="bottomRight" state="frozen"/>
      <selection pane="topRight" activeCell="B1" sqref="B1"/>
      <selection pane="bottomLeft" activeCell="A107" sqref="A107"/>
      <selection pane="bottomRight" sqref="A1:D5"/>
    </sheetView>
  </sheetViews>
  <sheetFormatPr defaultColWidth="11.5703125" defaultRowHeight="12.75" x14ac:dyDescent="0.2"/>
  <cols>
    <col min="1" max="1" width="52.7109375" style="55" bestFit="1" customWidth="1"/>
    <col min="2" max="4" width="9" style="55" bestFit="1" customWidth="1"/>
    <col min="5" max="16384" width="11.5703125" style="55"/>
  </cols>
  <sheetData>
    <row r="1" spans="1:4" ht="15" x14ac:dyDescent="0.2">
      <c r="A1" s="53"/>
      <c r="B1" s="54"/>
      <c r="C1" s="54"/>
      <c r="D1" s="54" t="s">
        <v>29</v>
      </c>
    </row>
    <row r="2" spans="1:4" ht="15" x14ac:dyDescent="0.2">
      <c r="A2" s="56" t="s">
        <v>14</v>
      </c>
      <c r="B2" s="39">
        <v>9247</v>
      </c>
      <c r="C2" s="39">
        <v>7859</v>
      </c>
      <c r="D2" s="39">
        <v>8553</v>
      </c>
    </row>
    <row r="3" spans="1:4" ht="15" x14ac:dyDescent="0.2">
      <c r="A3" s="56" t="s">
        <v>15</v>
      </c>
      <c r="B3" s="39">
        <v>15896</v>
      </c>
      <c r="C3" s="39">
        <v>13510</v>
      </c>
      <c r="D3" s="39">
        <v>14703</v>
      </c>
    </row>
    <row r="4" spans="1:4" ht="15" x14ac:dyDescent="0.2">
      <c r="A4" s="56" t="s">
        <v>16</v>
      </c>
      <c r="B4" s="39">
        <v>15583</v>
      </c>
      <c r="C4" s="39">
        <v>13241</v>
      </c>
      <c r="D4" s="39">
        <v>14412</v>
      </c>
    </row>
    <row r="5" spans="1:4" ht="15" x14ac:dyDescent="0.2">
      <c r="A5" s="56" t="s">
        <v>17</v>
      </c>
      <c r="B5" s="39">
        <v>4850</v>
      </c>
      <c r="C5" s="39">
        <v>4134</v>
      </c>
      <c r="D5" s="39">
        <v>4492</v>
      </c>
    </row>
    <row r="6" spans="1:4" s="57" customFormat="1" ht="15" x14ac:dyDescent="0.25">
      <c r="B6" s="58"/>
      <c r="C6" s="58"/>
      <c r="D6" s="58"/>
    </row>
  </sheetData>
  <sheetProtection selectLockedCells="1" selectUnlockedCells="1"/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K33" sqref="K3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7" width="13.140625" style="1" customWidth="1"/>
    <col min="8" max="8" width="14.85546875" style="1" customWidth="1"/>
    <col min="9" max="9" width="13.140625" style="2" bestFit="1" customWidth="1"/>
    <col min="10" max="10" width="11.5703125" style="44"/>
    <col min="11" max="11" width="11.5703125" style="50"/>
    <col min="12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40"/>
      <c r="K1" s="45"/>
      <c r="L1" s="1"/>
    </row>
    <row r="2" spans="1:13" ht="34.5" customHeight="1" x14ac:dyDescent="0.25">
      <c r="A2" s="18" t="s">
        <v>8</v>
      </c>
      <c r="B2" s="18"/>
      <c r="C2" s="62" t="s">
        <v>26</v>
      </c>
      <c r="D2" s="62"/>
      <c r="E2" s="62"/>
      <c r="F2" s="62"/>
      <c r="G2" s="62"/>
      <c r="H2" s="62"/>
      <c r="I2" s="3"/>
      <c r="J2" s="41"/>
      <c r="K2" s="45"/>
      <c r="L2" s="1"/>
    </row>
    <row r="3" spans="1:13" s="17" customFormat="1" ht="47.25" customHeight="1" x14ac:dyDescent="0.2">
      <c r="A3" s="63" t="s">
        <v>11</v>
      </c>
      <c r="B3" s="63"/>
      <c r="C3" s="64" t="s">
        <v>12</v>
      </c>
      <c r="D3" s="64"/>
      <c r="E3" s="64"/>
      <c r="F3" s="64"/>
      <c r="G3" s="64"/>
      <c r="H3" s="64"/>
      <c r="I3" s="16"/>
      <c r="J3" s="42"/>
      <c r="K3" s="46"/>
    </row>
    <row r="4" spans="1:13" s="15" customFormat="1" ht="51.75" customHeight="1" x14ac:dyDescent="0.2">
      <c r="A4" s="65" t="s">
        <v>9</v>
      </c>
      <c r="B4" s="65"/>
      <c r="C4" s="66" t="s">
        <v>28</v>
      </c>
      <c r="D4" s="67"/>
      <c r="E4" s="67"/>
      <c r="F4" s="67"/>
      <c r="G4" s="67"/>
      <c r="H4" s="67"/>
      <c r="I4" s="14"/>
      <c r="J4" s="43"/>
      <c r="K4" s="47"/>
    </row>
    <row r="5" spans="1:13" ht="15" x14ac:dyDescent="0.25">
      <c r="A5" s="8" t="s">
        <v>0</v>
      </c>
      <c r="B5" s="68" t="s">
        <v>1</v>
      </c>
      <c r="C5" s="68"/>
      <c r="D5" s="68"/>
      <c r="E5" s="68"/>
      <c r="F5" s="68"/>
      <c r="G5" s="13" t="s">
        <v>2</v>
      </c>
      <c r="H5" s="12" t="s">
        <v>3</v>
      </c>
      <c r="I5" s="1"/>
      <c r="J5" s="40"/>
      <c r="K5" s="45"/>
      <c r="L5" s="1"/>
    </row>
    <row r="6" spans="1:13" ht="15.75" thickBot="1" x14ac:dyDescent="0.3">
      <c r="A6" s="19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20" t="s">
        <v>10</v>
      </c>
      <c r="H6" s="20" t="s">
        <v>10</v>
      </c>
      <c r="I6" s="1"/>
      <c r="J6" s="40"/>
      <c r="K6" s="45"/>
      <c r="L6" s="1"/>
    </row>
    <row r="7" spans="1:13" ht="15" x14ac:dyDescent="0.2">
      <c r="A7" s="30" t="s">
        <v>22</v>
      </c>
      <c r="B7" s="73" t="s">
        <v>14</v>
      </c>
      <c r="C7" s="73"/>
      <c r="D7" s="73"/>
      <c r="E7" s="73"/>
      <c r="F7" s="73"/>
      <c r="G7" s="70" t="s">
        <v>13</v>
      </c>
      <c r="H7" s="25" t="s">
        <v>4</v>
      </c>
      <c r="I7" s="1"/>
      <c r="J7" s="40"/>
      <c r="K7" s="45"/>
      <c r="L7" s="1"/>
    </row>
    <row r="8" spans="1:13" ht="15" x14ac:dyDescent="0.2">
      <c r="A8" s="31" t="s">
        <v>23</v>
      </c>
      <c r="B8" s="74">
        <v>335</v>
      </c>
      <c r="C8" s="75"/>
      <c r="D8" s="75"/>
      <c r="E8" s="75"/>
      <c r="F8" s="75"/>
      <c r="G8" s="71"/>
      <c r="H8" s="26" t="s">
        <v>4</v>
      </c>
      <c r="I8" s="1"/>
      <c r="J8" s="40"/>
      <c r="K8" s="45"/>
      <c r="L8" s="1"/>
    </row>
    <row r="9" spans="1:13" ht="19.5" customHeight="1" x14ac:dyDescent="0.2">
      <c r="A9" s="31" t="s">
        <v>24</v>
      </c>
      <c r="B9" s="59" t="s">
        <v>14</v>
      </c>
      <c r="C9" s="60"/>
      <c r="D9" s="60"/>
      <c r="E9" s="60"/>
      <c r="F9" s="61"/>
      <c r="G9" s="72"/>
      <c r="H9" s="26" t="s">
        <v>4</v>
      </c>
      <c r="I9" s="1"/>
      <c r="J9" s="40"/>
      <c r="K9" s="45"/>
      <c r="L9" s="1"/>
    </row>
    <row r="10" spans="1:13" ht="15" x14ac:dyDescent="0.2">
      <c r="A10" s="31" t="s">
        <v>25</v>
      </c>
      <c r="B10" s="39">
        <v>9247</v>
      </c>
      <c r="C10" s="39">
        <f>B10*0.85-0.95</f>
        <v>7859</v>
      </c>
      <c r="D10" s="39">
        <v>8553</v>
      </c>
      <c r="E10" s="21"/>
      <c r="F10" s="21"/>
      <c r="G10" s="32">
        <f>ROUND(SUM(B10:F10)/3,0)</f>
        <v>8553</v>
      </c>
      <c r="H10" s="27"/>
      <c r="I10" s="1"/>
      <c r="J10" s="40">
        <v>25659</v>
      </c>
      <c r="K10" s="48">
        <f>SUM(B10:D10)</f>
        <v>25659</v>
      </c>
      <c r="L10" s="40">
        <f>K10-J10</f>
        <v>0</v>
      </c>
      <c r="M10" s="39">
        <v>8553</v>
      </c>
    </row>
    <row r="11" spans="1:13" ht="15" x14ac:dyDescent="0.25">
      <c r="A11" s="33" t="s">
        <v>5</v>
      </c>
      <c r="B11" s="22">
        <f>B10*$B8</f>
        <v>3097745</v>
      </c>
      <c r="C11" s="22">
        <f>C10*$B8</f>
        <v>2632765</v>
      </c>
      <c r="D11" s="22">
        <f>D10*$B8</f>
        <v>2865255</v>
      </c>
      <c r="E11" s="22">
        <f>E10*$B8</f>
        <v>0</v>
      </c>
      <c r="F11" s="22">
        <f>F10*$B8</f>
        <v>0</v>
      </c>
      <c r="G11" s="34"/>
      <c r="H11" s="28">
        <f>G10*B8</f>
        <v>2865255</v>
      </c>
      <c r="I11" s="1"/>
      <c r="J11" s="40"/>
      <c r="K11" s="45"/>
      <c r="L11" s="1"/>
      <c r="M11" s="22">
        <f>M10*$B8</f>
        <v>2865255</v>
      </c>
    </row>
    <row r="12" spans="1:13" ht="13.5" thickBot="1" x14ac:dyDescent="0.25">
      <c r="A12" s="35" t="s">
        <v>6</v>
      </c>
      <c r="B12" s="36">
        <f>B11</f>
        <v>3097745</v>
      </c>
      <c r="C12" s="36">
        <f>C11</f>
        <v>2632765</v>
      </c>
      <c r="D12" s="36">
        <f>D11</f>
        <v>2865255</v>
      </c>
      <c r="E12" s="36">
        <f>E11</f>
        <v>0</v>
      </c>
      <c r="F12" s="36">
        <f>F11</f>
        <v>0</v>
      </c>
      <c r="G12" s="37"/>
      <c r="H12" s="29"/>
      <c r="I12" s="1"/>
      <c r="J12" s="40"/>
      <c r="K12" s="45"/>
      <c r="L12" s="1"/>
    </row>
    <row r="13" spans="1:13" ht="15" x14ac:dyDescent="0.2">
      <c r="A13" s="30" t="s">
        <v>22</v>
      </c>
      <c r="B13" s="73" t="s">
        <v>15</v>
      </c>
      <c r="C13" s="73"/>
      <c r="D13" s="73"/>
      <c r="E13" s="73"/>
      <c r="F13" s="73"/>
      <c r="G13" s="70" t="s">
        <v>13</v>
      </c>
      <c r="H13" s="25" t="s">
        <v>4</v>
      </c>
      <c r="I13" s="1"/>
      <c r="J13" s="40"/>
      <c r="K13" s="45"/>
      <c r="L13" s="1"/>
    </row>
    <row r="14" spans="1:13" ht="15" x14ac:dyDescent="0.2">
      <c r="A14" s="31" t="s">
        <v>23</v>
      </c>
      <c r="B14" s="74">
        <v>30</v>
      </c>
      <c r="C14" s="75"/>
      <c r="D14" s="75"/>
      <c r="E14" s="75"/>
      <c r="F14" s="75"/>
      <c r="G14" s="71"/>
      <c r="H14" s="26" t="s">
        <v>4</v>
      </c>
      <c r="I14" s="1"/>
      <c r="J14" s="40"/>
      <c r="K14" s="45"/>
      <c r="L14" s="1"/>
    </row>
    <row r="15" spans="1:13" ht="18" customHeight="1" x14ac:dyDescent="0.2">
      <c r="A15" s="31" t="s">
        <v>24</v>
      </c>
      <c r="B15" s="59" t="s">
        <v>15</v>
      </c>
      <c r="C15" s="60"/>
      <c r="D15" s="60"/>
      <c r="E15" s="60"/>
      <c r="F15" s="61"/>
      <c r="G15" s="72"/>
      <c r="H15" s="26" t="s">
        <v>4</v>
      </c>
      <c r="I15" s="1"/>
      <c r="J15" s="40"/>
      <c r="K15" s="45"/>
      <c r="L15" s="1"/>
    </row>
    <row r="16" spans="1:13" ht="15" x14ac:dyDescent="0.2">
      <c r="A16" s="31" t="s">
        <v>25</v>
      </c>
      <c r="B16" s="39">
        <v>15896</v>
      </c>
      <c r="C16" s="39">
        <f>B16*0.85-1.6</f>
        <v>13510</v>
      </c>
      <c r="D16" s="39">
        <v>14703</v>
      </c>
      <c r="E16" s="21"/>
      <c r="F16" s="21"/>
      <c r="G16" s="32">
        <f>ROUND(SUM(B16:F16)/3,0)</f>
        <v>14703</v>
      </c>
      <c r="H16" s="27"/>
      <c r="I16" s="1"/>
      <c r="J16" s="40">
        <v>44109</v>
      </c>
      <c r="K16" s="48">
        <f>SUM(B16:D16)</f>
        <v>44109</v>
      </c>
      <c r="L16" s="40">
        <f>K16-J16</f>
        <v>0</v>
      </c>
      <c r="M16" s="39">
        <v>14703</v>
      </c>
    </row>
    <row r="17" spans="1:13" ht="15" x14ac:dyDescent="0.25">
      <c r="A17" s="33" t="s">
        <v>5</v>
      </c>
      <c r="B17" s="22">
        <f>B16*$B14</f>
        <v>476880</v>
      </c>
      <c r="C17" s="22">
        <f>C16*$B14</f>
        <v>405300</v>
      </c>
      <c r="D17" s="22">
        <f>D16*$B14</f>
        <v>441090</v>
      </c>
      <c r="E17" s="22">
        <f>E16*$B14</f>
        <v>0</v>
      </c>
      <c r="F17" s="22">
        <f>F16*$B14</f>
        <v>0</v>
      </c>
      <c r="G17" s="34"/>
      <c r="H17" s="28">
        <f>G16*B14</f>
        <v>441090</v>
      </c>
      <c r="I17" s="1"/>
      <c r="J17" s="40"/>
      <c r="K17" s="45"/>
      <c r="L17" s="1"/>
      <c r="M17" s="22">
        <f>M16*$B14</f>
        <v>441090</v>
      </c>
    </row>
    <row r="18" spans="1:13" ht="13.5" thickBot="1" x14ac:dyDescent="0.25">
      <c r="A18" s="35" t="s">
        <v>6</v>
      </c>
      <c r="B18" s="36">
        <f>B17</f>
        <v>476880</v>
      </c>
      <c r="C18" s="36">
        <f>C17</f>
        <v>405300</v>
      </c>
      <c r="D18" s="36">
        <f>D17</f>
        <v>441090</v>
      </c>
      <c r="E18" s="36">
        <f>E17</f>
        <v>0</v>
      </c>
      <c r="F18" s="36">
        <f>F17</f>
        <v>0</v>
      </c>
      <c r="G18" s="37"/>
      <c r="H18" s="29"/>
      <c r="I18" s="1"/>
      <c r="J18" s="40"/>
      <c r="K18" s="45"/>
      <c r="L18" s="1"/>
    </row>
    <row r="19" spans="1:13" ht="15" x14ac:dyDescent="0.2">
      <c r="A19" s="30" t="s">
        <v>22</v>
      </c>
      <c r="B19" s="73" t="s">
        <v>16</v>
      </c>
      <c r="C19" s="73"/>
      <c r="D19" s="73"/>
      <c r="E19" s="73"/>
      <c r="F19" s="73"/>
      <c r="G19" s="70" t="s">
        <v>13</v>
      </c>
      <c r="H19" s="25" t="s">
        <v>4</v>
      </c>
      <c r="I19" s="1"/>
      <c r="J19" s="40"/>
      <c r="K19" s="45"/>
      <c r="L19" s="1"/>
    </row>
    <row r="20" spans="1:13" ht="15" x14ac:dyDescent="0.2">
      <c r="A20" s="31" t="s">
        <v>23</v>
      </c>
      <c r="B20" s="74">
        <v>15</v>
      </c>
      <c r="C20" s="75"/>
      <c r="D20" s="75"/>
      <c r="E20" s="75"/>
      <c r="F20" s="75"/>
      <c r="G20" s="71"/>
      <c r="H20" s="26" t="s">
        <v>4</v>
      </c>
      <c r="I20" s="1"/>
      <c r="J20" s="40"/>
      <c r="K20" s="45"/>
      <c r="L20" s="1"/>
    </row>
    <row r="21" spans="1:13" ht="15" customHeight="1" x14ac:dyDescent="0.2">
      <c r="A21" s="31" t="s">
        <v>24</v>
      </c>
      <c r="B21" s="59" t="s">
        <v>16</v>
      </c>
      <c r="C21" s="60"/>
      <c r="D21" s="60"/>
      <c r="E21" s="60"/>
      <c r="F21" s="61"/>
      <c r="G21" s="72"/>
      <c r="H21" s="26" t="s">
        <v>4</v>
      </c>
      <c r="I21" s="1"/>
      <c r="J21" s="40"/>
      <c r="K21" s="45"/>
      <c r="L21" s="1"/>
    </row>
    <row r="22" spans="1:13" ht="15" x14ac:dyDescent="0.2">
      <c r="A22" s="31" t="s">
        <v>25</v>
      </c>
      <c r="B22" s="39">
        <f>15583</f>
        <v>15583</v>
      </c>
      <c r="C22" s="39">
        <f>B22*0.85-4.55</f>
        <v>13241</v>
      </c>
      <c r="D22" s="39">
        <v>14412</v>
      </c>
      <c r="E22" s="21"/>
      <c r="F22" s="21"/>
      <c r="G22" s="32">
        <f>ROUND(SUM(B22:F22)/3,0)</f>
        <v>14412</v>
      </c>
      <c r="H22" s="27"/>
      <c r="I22" s="1"/>
      <c r="J22" s="40">
        <v>43236</v>
      </c>
      <c r="K22" s="48">
        <f>SUM(B22:D22)</f>
        <v>43236</v>
      </c>
      <c r="L22" s="40">
        <f>K22-J22</f>
        <v>0</v>
      </c>
      <c r="M22" s="39">
        <v>14412</v>
      </c>
    </row>
    <row r="23" spans="1:13" ht="15" x14ac:dyDescent="0.25">
      <c r="A23" s="33" t="s">
        <v>5</v>
      </c>
      <c r="B23" s="22">
        <f>B22*$B20</f>
        <v>233745</v>
      </c>
      <c r="C23" s="22">
        <f>C22*$B20</f>
        <v>198615</v>
      </c>
      <c r="D23" s="22">
        <f>D22*$B20</f>
        <v>216180</v>
      </c>
      <c r="E23" s="22">
        <f>E22*$B20</f>
        <v>0</v>
      </c>
      <c r="F23" s="22">
        <f>F22*$B20</f>
        <v>0</v>
      </c>
      <c r="G23" s="34"/>
      <c r="H23" s="28">
        <f>G22*B20</f>
        <v>216180</v>
      </c>
      <c r="I23" s="1"/>
      <c r="J23" s="40"/>
      <c r="K23" s="45"/>
      <c r="L23" s="1"/>
      <c r="M23" s="22">
        <f>M22*$B20</f>
        <v>216180</v>
      </c>
    </row>
    <row r="24" spans="1:13" ht="13.5" thickBot="1" x14ac:dyDescent="0.25">
      <c r="A24" s="35" t="s">
        <v>6</v>
      </c>
      <c r="B24" s="36">
        <f>B23</f>
        <v>233745</v>
      </c>
      <c r="C24" s="36">
        <f>C23</f>
        <v>198615</v>
      </c>
      <c r="D24" s="36">
        <f>D23</f>
        <v>216180</v>
      </c>
      <c r="E24" s="36">
        <f>E23</f>
        <v>0</v>
      </c>
      <c r="F24" s="36">
        <f>F23</f>
        <v>0</v>
      </c>
      <c r="G24" s="37"/>
      <c r="H24" s="29"/>
      <c r="I24" s="1"/>
      <c r="J24" s="40"/>
      <c r="K24" s="45"/>
      <c r="L24" s="1"/>
    </row>
    <row r="25" spans="1:13" ht="15" x14ac:dyDescent="0.2">
      <c r="A25" s="30" t="s">
        <v>22</v>
      </c>
      <c r="B25" s="73" t="s">
        <v>17</v>
      </c>
      <c r="C25" s="73"/>
      <c r="D25" s="73"/>
      <c r="E25" s="73"/>
      <c r="F25" s="73"/>
      <c r="G25" s="70" t="s">
        <v>13</v>
      </c>
      <c r="H25" s="25" t="s">
        <v>4</v>
      </c>
      <c r="I25" s="1"/>
      <c r="J25" s="40"/>
      <c r="K25" s="45"/>
      <c r="L25" s="1"/>
    </row>
    <row r="26" spans="1:13" ht="15" x14ac:dyDescent="0.2">
      <c r="A26" s="31" t="s">
        <v>23</v>
      </c>
      <c r="B26" s="74">
        <v>380</v>
      </c>
      <c r="C26" s="75"/>
      <c r="D26" s="75"/>
      <c r="E26" s="75"/>
      <c r="F26" s="75"/>
      <c r="G26" s="71"/>
      <c r="H26" s="26" t="s">
        <v>4</v>
      </c>
      <c r="I26" s="23"/>
      <c r="J26" s="40"/>
      <c r="K26" s="45"/>
      <c r="L26" s="1"/>
    </row>
    <row r="27" spans="1:13" ht="16.5" customHeight="1" x14ac:dyDescent="0.2">
      <c r="A27" s="31" t="s">
        <v>24</v>
      </c>
      <c r="B27" s="59" t="s">
        <v>17</v>
      </c>
      <c r="C27" s="60"/>
      <c r="D27" s="60"/>
      <c r="E27" s="60"/>
      <c r="F27" s="61"/>
      <c r="G27" s="72"/>
      <c r="H27" s="26" t="s">
        <v>4</v>
      </c>
      <c r="I27" s="1"/>
      <c r="J27" s="40"/>
      <c r="K27" s="45"/>
      <c r="L27" s="1"/>
    </row>
    <row r="28" spans="1:13" ht="15" x14ac:dyDescent="0.2">
      <c r="A28" s="31" t="s">
        <v>25</v>
      </c>
      <c r="B28" s="21">
        <v>4850</v>
      </c>
      <c r="C28" s="39">
        <f>B28*0.85+11.5</f>
        <v>4134</v>
      </c>
      <c r="D28" s="21">
        <v>4492</v>
      </c>
      <c r="E28" s="21"/>
      <c r="F28" s="21"/>
      <c r="G28" s="32">
        <f>ROUND(SUM(B28:F28)/3,0)</f>
        <v>4492</v>
      </c>
      <c r="H28" s="27"/>
      <c r="I28" s="1"/>
      <c r="J28" s="40">
        <v>13476</v>
      </c>
      <c r="K28" s="48">
        <f>SUM(B28:D28)</f>
        <v>13476</v>
      </c>
      <c r="L28" s="40">
        <f>K28-J28</f>
        <v>0</v>
      </c>
      <c r="M28" s="21">
        <v>4492</v>
      </c>
    </row>
    <row r="29" spans="1:13" ht="15" x14ac:dyDescent="0.25">
      <c r="A29" s="33" t="s">
        <v>5</v>
      </c>
      <c r="B29" s="22">
        <f>B28*$B26</f>
        <v>1843000</v>
      </c>
      <c r="C29" s="22">
        <f>C28*$B26</f>
        <v>1570920</v>
      </c>
      <c r="D29" s="22">
        <f>D28*$B26</f>
        <v>1706960</v>
      </c>
      <c r="E29" s="22">
        <f>E28*$B26</f>
        <v>0</v>
      </c>
      <c r="F29" s="22">
        <f>F28*$B26</f>
        <v>0</v>
      </c>
      <c r="G29" s="34"/>
      <c r="H29" s="28">
        <f>G28*B26</f>
        <v>1706960</v>
      </c>
      <c r="I29" s="1"/>
      <c r="J29" s="40"/>
      <c r="K29" s="45"/>
      <c r="L29" s="1"/>
      <c r="M29" s="22">
        <f>M28*$B26</f>
        <v>1706960</v>
      </c>
    </row>
    <row r="30" spans="1:13" ht="13.5" thickBot="1" x14ac:dyDescent="0.25">
      <c r="A30" s="35" t="s">
        <v>6</v>
      </c>
      <c r="B30" s="36">
        <f>B29</f>
        <v>1843000</v>
      </c>
      <c r="C30" s="36">
        <f>C29</f>
        <v>1570920</v>
      </c>
      <c r="D30" s="36">
        <f>D29</f>
        <v>1706960</v>
      </c>
      <c r="E30" s="36">
        <f>E29</f>
        <v>0</v>
      </c>
      <c r="F30" s="36">
        <f>F29</f>
        <v>0</v>
      </c>
      <c r="G30" s="37"/>
      <c r="H30" s="29"/>
      <c r="I30" s="1"/>
      <c r="J30" s="40"/>
      <c r="K30" s="45"/>
      <c r="L30" s="1"/>
    </row>
    <row r="31" spans="1:13" s="5" customFormat="1" ht="15" x14ac:dyDescent="0.25">
      <c r="A31" s="24" t="s">
        <v>27</v>
      </c>
      <c r="B31" s="24"/>
      <c r="C31" s="9"/>
      <c r="D31" s="9"/>
      <c r="E31" s="9"/>
      <c r="F31" s="9"/>
      <c r="G31" s="6" t="s">
        <v>18</v>
      </c>
      <c r="H31" s="10">
        <f>H11+H17+H23+H29</f>
        <v>5229485</v>
      </c>
      <c r="I31" s="7"/>
      <c r="J31" s="38"/>
      <c r="K31" s="49"/>
      <c r="L31" s="7"/>
      <c r="M31" s="7"/>
    </row>
    <row r="32" spans="1:13" ht="12.75" customHeight="1" x14ac:dyDescent="0.25">
      <c r="A32" s="69"/>
      <c r="B32" s="69"/>
      <c r="C32" s="69"/>
      <c r="D32" s="69"/>
      <c r="E32" s="69"/>
      <c r="F32" s="69"/>
      <c r="G32" s="11"/>
      <c r="H32" s="6"/>
      <c r="I32" s="1"/>
      <c r="J32" s="40"/>
      <c r="K32" s="45"/>
      <c r="L32" s="1"/>
    </row>
    <row r="33" spans="1:8" ht="15" x14ac:dyDescent="0.25">
      <c r="A33" s="51" t="s">
        <v>19</v>
      </c>
      <c r="B33" s="52" t="s">
        <v>31</v>
      </c>
      <c r="C33" s="52"/>
      <c r="D33" s="52"/>
      <c r="E33" s="24"/>
      <c r="F33" s="24"/>
      <c r="G33" s="24"/>
      <c r="H33" s="24"/>
    </row>
    <row r="34" spans="1:8" ht="15" x14ac:dyDescent="0.25">
      <c r="A34" s="51" t="s">
        <v>20</v>
      </c>
      <c r="B34" s="52" t="s">
        <v>30</v>
      </c>
      <c r="C34" s="52"/>
      <c r="D34" s="52"/>
      <c r="E34" s="24"/>
      <c r="F34" s="24"/>
      <c r="G34" s="24"/>
      <c r="H34" s="24"/>
    </row>
    <row r="35" spans="1:8" ht="15" x14ac:dyDescent="0.25">
      <c r="A35" s="51" t="s">
        <v>21</v>
      </c>
      <c r="B35" s="52" t="s">
        <v>32</v>
      </c>
      <c r="C35" s="52"/>
      <c r="D35" s="52"/>
      <c r="E35" s="24"/>
      <c r="F35" s="24"/>
      <c r="G35" s="24"/>
      <c r="H35" s="24"/>
    </row>
  </sheetData>
  <sheetProtection selectLockedCells="1" selectUnlockedCells="1"/>
  <mergeCells count="23">
    <mergeCell ref="A32:F32"/>
    <mergeCell ref="G7:G9"/>
    <mergeCell ref="G13:G15"/>
    <mergeCell ref="G19:G21"/>
    <mergeCell ref="G25:G27"/>
    <mergeCell ref="B19:F19"/>
    <mergeCell ref="B20:F20"/>
    <mergeCell ref="B21:F21"/>
    <mergeCell ref="B25:F25"/>
    <mergeCell ref="B26:F26"/>
    <mergeCell ref="B27:F27"/>
    <mergeCell ref="B7:F7"/>
    <mergeCell ref="B8:F8"/>
    <mergeCell ref="B9:F9"/>
    <mergeCell ref="B13:F13"/>
    <mergeCell ref="B14:F14"/>
    <mergeCell ref="B15:F15"/>
    <mergeCell ref="C2:H2"/>
    <mergeCell ref="A3:B3"/>
    <mergeCell ref="C3:H3"/>
    <mergeCell ref="A4:B4"/>
    <mergeCell ref="C4:H4"/>
    <mergeCell ref="B5:F5"/>
  </mergeCells>
  <pageMargins left="0.6692913385826772" right="7.874015748031496E-2" top="3.937007874015748E-2" bottom="0.27559055118110237" header="0.51181102362204722" footer="0.51181102362204722"/>
  <pageSetup paperSize="9" scale="9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цены</vt:lpstr>
      <vt:lpstr>декабрь 5 229 485</vt:lpstr>
      <vt:lpstr>'декабрь 5 229 485'!Заголовки_для_печати</vt:lpstr>
      <vt:lpstr>цены!Заголовки_для_печати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Манахова Кира Михайловна</cp:lastModifiedBy>
  <cp:lastPrinted>2022-12-27T10:33:55Z</cp:lastPrinted>
  <dcterms:created xsi:type="dcterms:W3CDTF">2012-04-02T10:33:59Z</dcterms:created>
  <dcterms:modified xsi:type="dcterms:W3CDTF">2022-12-27T10:34:48Z</dcterms:modified>
</cp:coreProperties>
</file>