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855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<sst xmlns="http://schemas.openxmlformats.org/spreadsheetml/2006/main" count="998" uniqueCount="520">
  <si>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</si>
  <si>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</si>
  <si>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</si>
  <si>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</si>
  <si>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</si>
  <si>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</si>
  <si>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</si>
  <si>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</si>
  <si>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</si>
  <si>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</si>
  <si>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</si>
  <si>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</si>
  <si>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</si>
  <si>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</si>
  <si>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</si>
  <si>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</si>
  <si>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</si>
  <si>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</si>
  <si>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</si>
  <si>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</si>
  <si>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</si>
  <si>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</si>
  <si>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</si>
  <si>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</si>
  <si>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</si>
  <si>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</si>
  <si>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</si>
  <si>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</si>
  <si>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</si>
  <si>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</si>
  <si>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</si>
  <si>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</si>
  <si>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</si>
  <si>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</si>
  <si>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</si>
  <si>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</si>
  <si>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</si>
  <si>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</si>
  <si>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</si>
  <si>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</si>
  <si>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</si>
  <si>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</si>
  <si>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</si>
  <si>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</si>
  <si>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</si>
  <si>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</si>
  <si>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</si>
  <si>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</si>
  <si>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</si>
  <si>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</si>
  <si>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</si>
  <si>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</si>
  <si>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</si>
  <si>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</si>
  <si>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</si>
  <si>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</si>
  <si>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</si>
  <si>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</si>
  <si>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</si>
  <si>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</si>
  <si>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</si>
  <si>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</si>
  <si>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</si>
  <si>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</si>
  <si>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</si>
  <si>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</si>
  <si>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</si>
  <si>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</si>
  <si>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</si>
  <si>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</si>
  <si>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</si>
  <si>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</si>
  <si>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</si>
  <si>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</si>
  <si>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</si>
  <si>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</si>
  <si>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</si>
  <si>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</si>
  <si>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</si>
  <si>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</si>
  <si>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</si>
  <si>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</si>
  <si>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</si>
  <si>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</si>
  <si>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</si>
  <si>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</si>
  <si>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</si>
  <si>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</si>
  <si>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</si>
  <si>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</si>
  <si>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</si>
  <si>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</si>
  <si>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</si>
  <si>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</si>
  <si>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</si>
  <si>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</si>
  <si>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</si>
  <si>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</si>
  <si>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</si>
  <si>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</si>
  <si>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</si>
  <si>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</si>
  <si>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</si>
  <si>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</si>
  <si>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</si>
  <si>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</si>
  <si>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</si>
  <si>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</si>
  <si>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</si>
  <si>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</si>
  <si>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</si>
  <si>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</si>
  <si>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</si>
  <si>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</si>
  <si>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</si>
  <si>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</si>
  <si>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</si>
  <si>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</si>
  <si>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</si>
  <si>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</si>
  <si>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</si>
  <si>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</si>
  <si>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</si>
  <si>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</si>
  <si>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</si>
  <si>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</si>
  <si>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</si>
  <si>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</si>
  <si>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</si>
  <si>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</si>
  <si>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</si>
  <si>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</si>
  <si>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</si>
  <si>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</si>
  <si>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</si>
  <si>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</si>
  <si>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</si>
  <si>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</si>
  <si>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</si>
  <si>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</si>
  <si>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</si>
  <si>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</si>
  <si>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</si>
  <si>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</si>
  <si>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</si>
  <si>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</si>
  <si>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</si>
  <si>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</si>
  <si>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</si>
  <si>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</si>
  <si>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</si>
  <si>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</si>
  <si>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</si>
  <si>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</si>
  <si>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</si>
  <si>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</si>
  <si>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</si>
  <si>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</si>
  <si>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</si>
  <si>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</si>
  <si>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</si>
  <si>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</si>
  <si>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</si>
  <si>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</si>
  <si>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санаторно-оздоровительные услуги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</si>
  <si>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</si>
  <si>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</si>
  <si>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</si>
  <si>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</si>
  <si>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</si>
  <si>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</si>
  <si>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</si>
  <si>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</si>
  <si>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</si>
  <si>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</si>
  <si>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</si>
  <si>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</si>
  <si>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</si>
  <si>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</si>
  <si>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</si>
  <si>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</si>
  <si>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</si>
  <si>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</si>
  <si>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</si>
  <si>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</si>
  <si>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</si>
  <si>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</si>
  <si>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</si>
  <si>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</si>
  <si>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</si>
  <si>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</si>
  <si>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</si>
  <si>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</si>
  <si>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</si>
  <si>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</si>
  <si>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</si>
  <si>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</si>
  <si>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</si>
  <si>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</si>
  <si>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</si>
  <si>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</si>
  <si>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</si>
  <si>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</si>
  <si>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</si>
  <si>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</si>
  <si>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</si>
  <si>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</si>
  <si>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</si>
  <si>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</si>
  <si>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</si>
  <si>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</si>
  <si>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</si>
  <si>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</si>
  <si>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</si>
  <si>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</si>
  <si>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</si>
  <si>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</si>
  <si>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</si>
  <si>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</si>
  <si>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</si>
  <si>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</si>
  <si>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</si>
  <si>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</si>
  <si>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</si>
  <si>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</si>
  <si>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</si>
  <si>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</si>
  <si>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</si>
  <si>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</si>
  <si>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</si>
  <si>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</si>
  <si>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</si>
  <si>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</si>
  <si>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</si>
  <si>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</si>
  <si>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</si>
  <si>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</si>
  <si>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</si>
  <si>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</si>
  <si>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</si>
  <si>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</si>
  <si>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</si>
  <si>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</si>
  <si>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</si>
  <si>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</si>
  <si>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</si>
  <si>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</si>
  <si>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</si>
  <si>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</si>
  <si>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</si>
  <si>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</si>
  <si>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</si>
  <si>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</si>
  <si>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</si>
  <si>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из них за счет:</t>
  </si>
  <si>
    <t>средств федерального бюджета</t>
  </si>
  <si>
    <t>образование</t>
  </si>
  <si>
    <t>социальная политика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</si>
  <si>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</si>
  <si>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</si>
  <si>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</si>
  <si>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</si>
  <si>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</si>
  <si>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</si>
  <si>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</si>
  <si>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</si>
  <si>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</si>
  <si>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</si>
  <si>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</si>
  <si>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</si>
  <si>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</si>
  <si>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</si>
  <si>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</si>
  <si>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</si>
  <si>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</si>
  <si>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</si>
  <si>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</si>
  <si>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</si>
  <si>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</si>
  <si>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</si>
  <si>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</si>
  <si>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</si>
  <si>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</si>
  <si>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</si>
  <si>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</si>
  <si>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</si>
  <si>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</si>
  <si>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</si>
  <si>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</si>
  <si>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</si>
  <si>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</si>
  <si>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</si>
  <si>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</si>
  <si>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</si>
  <si>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</si>
  <si>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</si>
  <si>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</si>
  <si>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</si>
  <si>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</si>
  <si>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</si>
  <si>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</si>
  <si>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</si>
  <si>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</si>
  <si>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</si>
  <si>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</si>
  <si>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</si>
  <si>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</si>
  <si>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</si>
  <si>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</si>
  <si>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</si>
  <si>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</si>
  <si>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</si>
  <si>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</si>
  <si>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</si>
  <si>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</si>
  <si>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</si>
  <si>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</si>
  <si>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</si>
  <si>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</si>
  <si>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</si>
  <si>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</si>
  <si>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</si>
  <si>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</si>
  <si>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</si>
  <si>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</si>
  <si>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</si>
  <si>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</si>
  <si>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</si>
  <si>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</si>
  <si>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</si>
  <si>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</si>
  <si>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</si>
  <si>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</si>
  <si>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</si>
  <si>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</si>
  <si>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</si>
  <si>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</si>
  <si>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</si>
  <si>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</si>
  <si>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</si>
  <si>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</si>
  <si>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</si>
  <si>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</si>
  <si>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</si>
  <si>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</si>
  <si>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</si>
  <si>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</si>
  <si>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</si>
  <si>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</si>
  <si>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</si>
  <si>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</si>
  <si>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</si>
  <si>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</si>
  <si>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экскурсионные услуги</t>
  </si>
  <si>
    <t>услуги железнодорожного транспорта</t>
  </si>
  <si>
    <t>услуги воздушного транспорта</t>
  </si>
  <si>
    <t>услуги гостиниц и прочих мест проживания</t>
  </si>
  <si>
    <t>общественное питание</t>
  </si>
  <si>
    <t>Количество российских посетителей из других регионов (резидентов)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</si>
  <si>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</si>
  <si>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</si>
  <si>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</si>
  <si>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</si>
  <si>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</si>
  <si>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</si>
  <si>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</si>
  <si>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</si>
  <si>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</si>
  <si>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</si>
  <si>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</si>
  <si>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</si>
  <si>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</si>
  <si>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</si>
  <si>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</si>
  <si>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</si>
  <si>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</si>
  <si>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</si>
  <si>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</si>
  <si>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</si>
  <si>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</si>
  <si>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</si>
  <si>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</si>
  <si>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</si>
  <si>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</si>
  <si>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</si>
  <si>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</si>
  <si>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</si>
  <si>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</si>
  <si>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</si>
  <si>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</si>
  <si>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</si>
  <si>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</si>
  <si>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</si>
  <si>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</si>
  <si>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</si>
  <si>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</si>
  <si>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</si>
  <si>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</si>
  <si>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</si>
  <si>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</si>
  <si>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</si>
  <si>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</si>
  <si>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</si>
  <si>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</si>
  <si>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</si>
  <si>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</si>
  <si>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</si>
  <si>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</si>
  <si>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</si>
  <si>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</si>
  <si>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</si>
  <si>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</si>
  <si>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</si>
  <si>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</si>
  <si>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</si>
  <si>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</si>
  <si>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</si>
  <si>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</si>
  <si>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</si>
  <si>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</si>
  <si>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</si>
  <si>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</si>
  <si>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</si>
  <si>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</si>
  <si>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</si>
  <si>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</si>
  <si>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</si>
  <si>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</si>
  <si>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</si>
  <si>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</si>
  <si>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</si>
  <si>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</si>
  <si>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</si>
  <si>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</si>
  <si>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</si>
  <si>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</si>
  <si>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</si>
  <si>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</si>
  <si>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</si>
  <si>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</si>
  <si>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</si>
  <si>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</si>
  <si>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</si>
  <si>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</si>
  <si>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</si>
  <si>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</si>
  <si>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</si>
  <si>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</si>
  <si>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</si>
  <si>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</si>
  <si>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</si>
  <si>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</si>
  <si>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</si>
  <si>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</si>
  <si>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</si>
  <si>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</si>
  <si>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</si>
  <si>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</si>
  <si>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</si>
  <si>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</si>
  <si>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</si>
  <si>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</si>
  <si>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</si>
  <si>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</si>
  <si>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</si>
  <si>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</si>
  <si>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</si>
  <si>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</si>
  <si>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</si>
  <si>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</si>
  <si>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</si>
  <si>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</si>
  <si>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</si>
  <si>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</si>
  <si>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</si>
  <si>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</si>
  <si>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</si>
  <si>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</si>
  <si>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</si>
  <si>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</si>
  <si>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услуги пассажирского транспорта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</si>
  <si>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</si>
  <si>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</si>
  <si>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Индекс потребительских цен на услуги  за период с начала года: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</si>
  <si>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</si>
  <si>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</si>
  <si>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</si>
  <si>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</si>
  <si>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</si>
  <si>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Основные показатели, представляемые для разработки прогноза социально-экономического развития  муниципального образования город Югорск</t>
  </si>
  <si>
    <t>на 2017 год и на период до 2019 года</t>
  </si>
  <si>
    <t>0,0,4</t>
  </si>
  <si>
    <t>0, 138</t>
  </si>
  <si>
    <t>0, 143</t>
  </si>
  <si>
    <t>0, 157</t>
  </si>
  <si>
    <t>0, 146</t>
  </si>
  <si>
    <t>0, 164</t>
  </si>
  <si>
    <t>0, 150</t>
  </si>
  <si>
    <t>0, 424</t>
  </si>
  <si>
    <t>0, 456</t>
  </si>
  <si>
    <t>0, 470</t>
  </si>
  <si>
    <t>0, 480</t>
  </si>
  <si>
    <t>0, 460</t>
  </si>
  <si>
    <t>0, 490</t>
  </si>
  <si>
    <t>0, 484</t>
  </si>
  <si>
    <t xml:space="preserve">Индекс потребительских цен </t>
  </si>
  <si>
    <t>декабрь к декабрю предыдущего года, %</t>
  </si>
  <si>
    <t xml:space="preserve">Среднемесячная номинальная начисленная заработная плата </t>
  </si>
  <si>
    <t>Налоги на совокупный доход (ЕНВД, УСН, ЕСХН и патентная система налогообложения)</t>
  </si>
  <si>
    <t>Прочие налоги и сборы</t>
  </si>
  <si>
    <t>субсидии местным бюджетам</t>
  </si>
  <si>
    <t>субвенции местным бюджетам</t>
  </si>
  <si>
    <t>дотации местным бюджетам</t>
  </si>
  <si>
    <t>Расходы консолидированного бюджета муниципального образования - всего</t>
  </si>
  <si>
    <t xml:space="preserve">      Дефицит(-),профицит(+) консолидированного бюджета муниципального образования</t>
  </si>
  <si>
    <t>Муниципальный долг муниципального образования</t>
  </si>
  <si>
    <t>7. Консолидированный бюджет муниципального образования</t>
  </si>
  <si>
    <t>Доходы консолидированного бюджета муниципального образования - всего</t>
  </si>
  <si>
    <t>Налоговые доходы консолидированного бюджета муниципального образования - всего</t>
  </si>
  <si>
    <t>Приложение № ____к письму №______ от 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</si>
</sst>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Fill="1" applyBorder="1" applyAlignment="1">
      <alignment horizontal="center" vertical="center" wrapText="1" shrinkToFit="1"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 shrinkToFit="1"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" fontId="48" fillId="0" borderId="13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10" xfId="0" applyFont="1" applyFill="1" applyBorder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 shrinkToFit="1"/>
      <protection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2"/>
  <sheetViews>
    <sheetView tabSelected="1" zoomScale="70" zoomScaleNormal="70" zoomScalePageLayoutView="0" workbookViewId="0" topLeftCell="A1">
      <pane xSplit="5" ySplit="16" topLeftCell="F134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M4" sqref="M4"/>
    </sheetView>
  </sheetViews>
  <sheetFormatPr defaultColWidth="9.00390625" defaultRowHeight="12.75"/>
  <cols>
    <col min="2" max="2" width="78.625" style="0" customWidth="1"/>
    <col min="3" max="3" width="28.875" style="0" customWidth="1"/>
    <col min="4" max="12" width="13.75390625" style="0" customWidth="1"/>
    <col min="13" max="13" width="79.25390625" style="0" customWidth="1"/>
  </cols>
  <sheetData>
    <row r="1" spans="9:12" ht="18" customHeight="1">
      <c r="I1" s="59" t="s">
        <v>519</v>
      </c>
      <c r="J1" s="59"/>
      <c r="K1" s="59"/>
      <c r="L1" s="59"/>
    </row>
    <row r="2" spans="2:12" ht="20.25">
      <c r="B2" s="55" t="s">
        <v>359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24.75" customHeight="1">
      <c r="B3" s="56" t="s">
        <v>489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25.5" customHeight="1">
      <c r="B4" s="56" t="s">
        <v>490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2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7" spans="2:12" ht="18.75">
      <c r="B7" s="57" t="s">
        <v>416</v>
      </c>
      <c r="C7" s="57" t="s">
        <v>417</v>
      </c>
      <c r="D7" s="1" t="s">
        <v>418</v>
      </c>
      <c r="E7" s="2" t="s">
        <v>418</v>
      </c>
      <c r="F7" s="2" t="s">
        <v>419</v>
      </c>
      <c r="G7" s="2" t="s">
        <v>420</v>
      </c>
      <c r="H7" s="2"/>
      <c r="I7" s="2"/>
      <c r="J7" s="2"/>
      <c r="K7" s="2"/>
      <c r="L7" s="2"/>
    </row>
    <row r="8" spans="2:12" ht="18.75">
      <c r="B8" s="57"/>
      <c r="C8" s="57"/>
      <c r="D8" s="57">
        <v>2014</v>
      </c>
      <c r="E8" s="57">
        <v>2015</v>
      </c>
      <c r="F8" s="57">
        <v>2016</v>
      </c>
      <c r="G8" s="2">
        <v>2017</v>
      </c>
      <c r="H8" s="2"/>
      <c r="I8" s="2">
        <v>2018</v>
      </c>
      <c r="J8" s="2"/>
      <c r="K8" s="2">
        <v>2019</v>
      </c>
      <c r="L8" s="2"/>
    </row>
    <row r="9" spans="2:12" ht="18.75">
      <c r="B9" s="57"/>
      <c r="C9" s="57"/>
      <c r="D9" s="57"/>
      <c r="E9" s="57"/>
      <c r="F9" s="57"/>
      <c r="G9" s="1" t="s">
        <v>421</v>
      </c>
      <c r="H9" s="1" t="s">
        <v>422</v>
      </c>
      <c r="I9" s="1" t="s">
        <v>421</v>
      </c>
      <c r="J9" s="1" t="s">
        <v>422</v>
      </c>
      <c r="K9" s="1" t="s">
        <v>421</v>
      </c>
      <c r="L9" s="1" t="s">
        <v>422</v>
      </c>
    </row>
    <row r="10" spans="2:12" ht="18.75">
      <c r="B10" s="3" t="s">
        <v>423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424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425</v>
      </c>
      <c r="C12" s="4" t="s">
        <v>426</v>
      </c>
      <c r="D12" s="4">
        <v>36.1</v>
      </c>
      <c r="E12" s="5">
        <v>36.5</v>
      </c>
      <c r="F12" s="5">
        <v>36.99</v>
      </c>
      <c r="G12" s="5">
        <v>37.48</v>
      </c>
      <c r="H12" s="5">
        <v>37.49</v>
      </c>
      <c r="I12" s="5">
        <v>37.97</v>
      </c>
      <c r="J12" s="5">
        <v>38</v>
      </c>
      <c r="K12" s="5">
        <v>38.49</v>
      </c>
      <c r="L12" s="5">
        <v>38.55</v>
      </c>
    </row>
    <row r="13" spans="2:12" ht="18.75">
      <c r="B13" s="6" t="s">
        <v>428</v>
      </c>
      <c r="C13" s="4" t="s">
        <v>426</v>
      </c>
      <c r="D13" s="4">
        <v>36.1</v>
      </c>
      <c r="E13" s="5">
        <v>36.5</v>
      </c>
      <c r="F13" s="5">
        <v>36.99</v>
      </c>
      <c r="G13" s="5">
        <v>37.48</v>
      </c>
      <c r="H13" s="5">
        <v>37.49</v>
      </c>
      <c r="I13" s="5">
        <v>37.97</v>
      </c>
      <c r="J13" s="5">
        <v>38</v>
      </c>
      <c r="K13" s="5">
        <v>38.49</v>
      </c>
      <c r="L13" s="5">
        <v>38.55</v>
      </c>
    </row>
    <row r="14" spans="2:12" ht="18.75">
      <c r="B14" s="6" t="s">
        <v>429</v>
      </c>
      <c r="C14" s="4" t="s">
        <v>426</v>
      </c>
      <c r="D14" s="4"/>
      <c r="E14" s="5"/>
      <c r="F14" s="5"/>
      <c r="G14" s="5"/>
      <c r="H14" s="5"/>
      <c r="I14" s="5"/>
      <c r="J14" s="5"/>
      <c r="K14" s="5"/>
      <c r="L14" s="5"/>
    </row>
    <row r="15" spans="2:12" ht="18.75">
      <c r="B15" s="6" t="s">
        <v>430</v>
      </c>
      <c r="C15" s="4" t="s">
        <v>431</v>
      </c>
      <c r="D15" s="4">
        <v>72.6</v>
      </c>
      <c r="E15" s="5">
        <v>72.9</v>
      </c>
      <c r="F15" s="5">
        <v>73.2</v>
      </c>
      <c r="G15" s="5">
        <v>73.4</v>
      </c>
      <c r="H15" s="5">
        <v>74.1</v>
      </c>
      <c r="I15" s="5">
        <v>73.8</v>
      </c>
      <c r="J15" s="5">
        <v>74.6</v>
      </c>
      <c r="K15" s="5">
        <v>73.9</v>
      </c>
      <c r="L15" s="5">
        <v>74.8</v>
      </c>
    </row>
    <row r="16" spans="2:12" ht="56.25">
      <c r="B16" s="6" t="s">
        <v>432</v>
      </c>
      <c r="C16" s="4" t="s">
        <v>433</v>
      </c>
      <c r="D16" s="4">
        <v>16.4</v>
      </c>
      <c r="E16" s="5">
        <v>15.1</v>
      </c>
      <c r="F16" s="5">
        <v>16</v>
      </c>
      <c r="G16" s="5">
        <v>15.7</v>
      </c>
      <c r="H16" s="5">
        <v>16</v>
      </c>
      <c r="I16" s="5">
        <v>15.9</v>
      </c>
      <c r="J16" s="5">
        <v>16</v>
      </c>
      <c r="K16" s="5">
        <v>15.9</v>
      </c>
      <c r="L16" s="5">
        <v>16</v>
      </c>
    </row>
    <row r="17" spans="2:12" ht="37.5">
      <c r="B17" s="6" t="s">
        <v>434</v>
      </c>
      <c r="C17" s="4" t="s">
        <v>435</v>
      </c>
      <c r="D17" s="4">
        <v>7.5</v>
      </c>
      <c r="E17" s="5">
        <v>7.1</v>
      </c>
      <c r="F17" s="5">
        <v>7</v>
      </c>
      <c r="G17" s="5">
        <v>6.9</v>
      </c>
      <c r="H17" s="5">
        <v>6.8</v>
      </c>
      <c r="I17" s="5">
        <v>7</v>
      </c>
      <c r="J17" s="5">
        <v>6.7</v>
      </c>
      <c r="K17" s="5">
        <v>6.9</v>
      </c>
      <c r="L17" s="5">
        <v>6.7</v>
      </c>
    </row>
    <row r="18" spans="2:12" ht="37.5">
      <c r="B18" s="6" t="s">
        <v>436</v>
      </c>
      <c r="C18" s="4" t="s">
        <v>437</v>
      </c>
      <c r="D18" s="4">
        <v>8.9</v>
      </c>
      <c r="E18" s="5">
        <v>7.9</v>
      </c>
      <c r="F18" s="5">
        <v>8.9</v>
      </c>
      <c r="G18" s="5">
        <v>8.8</v>
      </c>
      <c r="H18" s="5">
        <v>9.2</v>
      </c>
      <c r="I18" s="5">
        <v>9</v>
      </c>
      <c r="J18" s="5">
        <v>9.3</v>
      </c>
      <c r="K18" s="5">
        <v>9</v>
      </c>
      <c r="L18" s="5">
        <v>9.2</v>
      </c>
    </row>
    <row r="19" spans="2:12" ht="18.75">
      <c r="B19" s="6" t="s">
        <v>337</v>
      </c>
      <c r="C19" s="4" t="s">
        <v>336</v>
      </c>
      <c r="D19" s="4">
        <v>1.634</v>
      </c>
      <c r="E19" s="5">
        <v>1.581</v>
      </c>
      <c r="F19" s="5">
        <v>1.65</v>
      </c>
      <c r="G19" s="5">
        <v>1.64</v>
      </c>
      <c r="H19" s="5">
        <v>1.64</v>
      </c>
      <c r="I19" s="5">
        <v>1.64</v>
      </c>
      <c r="J19" s="5">
        <v>1.64</v>
      </c>
      <c r="K19" s="5">
        <v>1.65</v>
      </c>
      <c r="L19" s="5">
        <v>1.65</v>
      </c>
    </row>
    <row r="20" spans="2:12" ht="18.75">
      <c r="B20" s="6" t="s">
        <v>335</v>
      </c>
      <c r="C20" s="4" t="s">
        <v>336</v>
      </c>
      <c r="D20" s="4">
        <v>1.462</v>
      </c>
      <c r="E20" s="5">
        <v>1.458</v>
      </c>
      <c r="F20" s="5">
        <v>1.486</v>
      </c>
      <c r="G20" s="5">
        <v>1.48</v>
      </c>
      <c r="H20" s="5">
        <v>1.48</v>
      </c>
      <c r="I20" s="5">
        <v>1.48</v>
      </c>
      <c r="J20" s="5">
        <v>1.47</v>
      </c>
      <c r="K20" s="5">
        <v>1.47</v>
      </c>
      <c r="L20" s="5">
        <v>1.46</v>
      </c>
    </row>
    <row r="21" spans="2:12" ht="37.5">
      <c r="B21" s="6" t="s">
        <v>438</v>
      </c>
      <c r="C21" s="4" t="s">
        <v>439</v>
      </c>
      <c r="D21" s="4">
        <v>47.9</v>
      </c>
      <c r="E21" s="5">
        <v>33.7</v>
      </c>
      <c r="F21" s="5">
        <v>44.3</v>
      </c>
      <c r="G21" s="5">
        <v>42.7</v>
      </c>
      <c r="H21" s="5">
        <v>44.5</v>
      </c>
      <c r="I21" s="5">
        <v>42.1</v>
      </c>
      <c r="J21" s="5">
        <v>45.8</v>
      </c>
      <c r="K21" s="5">
        <v>46.8</v>
      </c>
      <c r="L21" s="5">
        <v>48.8</v>
      </c>
    </row>
    <row r="22" spans="2:12" ht="18.75" hidden="1">
      <c r="B22" s="3" t="s">
        <v>440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18.75" hidden="1">
      <c r="B23" s="3" t="s">
        <v>441</v>
      </c>
      <c r="C23" s="4"/>
      <c r="D23" s="4"/>
      <c r="E23" s="5"/>
      <c r="F23" s="5"/>
      <c r="G23" s="5"/>
      <c r="H23" s="5"/>
      <c r="I23" s="5"/>
      <c r="J23" s="5"/>
      <c r="K23" s="5"/>
      <c r="L23" s="5"/>
    </row>
    <row r="24" spans="2:12" ht="18.75" hidden="1">
      <c r="B24" s="6" t="s">
        <v>442</v>
      </c>
      <c r="C24" s="4" t="s">
        <v>443</v>
      </c>
      <c r="D24" s="4"/>
      <c r="E24" s="5"/>
      <c r="F24" s="5"/>
      <c r="G24" s="5"/>
      <c r="H24" s="5"/>
      <c r="I24" s="5"/>
      <c r="J24" s="5"/>
      <c r="K24" s="5"/>
      <c r="L24" s="5"/>
    </row>
    <row r="25" spans="2:12" ht="18.75" hidden="1">
      <c r="B25" s="3" t="s">
        <v>444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2:12" ht="37.5" hidden="1">
      <c r="B26" s="7" t="s">
        <v>445</v>
      </c>
      <c r="C26" s="4" t="s">
        <v>443</v>
      </c>
      <c r="D26" s="4"/>
      <c r="E26" s="5"/>
      <c r="F26" s="5"/>
      <c r="G26" s="5"/>
      <c r="H26" s="5"/>
      <c r="I26" s="5"/>
      <c r="J26" s="5"/>
      <c r="K26" s="5"/>
      <c r="L26" s="5"/>
    </row>
    <row r="27" spans="2:12" ht="56.25" hidden="1">
      <c r="B27" s="6" t="s">
        <v>446</v>
      </c>
      <c r="C27" s="4" t="s">
        <v>137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37.5" hidden="1">
      <c r="B28" s="6" t="s">
        <v>447</v>
      </c>
      <c r="C28" s="4" t="s">
        <v>427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18.75">
      <c r="B29" s="3" t="s">
        <v>448</v>
      </c>
      <c r="C29" s="4"/>
      <c r="D29" s="36">
        <f>SUM(D45+D106)</f>
        <v>913</v>
      </c>
      <c r="E29" s="4">
        <f aca="true" t="shared" si="0" ref="E29:L29">SUM(E45+E106)</f>
        <v>1224.3</v>
      </c>
      <c r="F29" s="36">
        <f t="shared" si="0"/>
        <v>1321</v>
      </c>
      <c r="G29" s="4">
        <f t="shared" si="0"/>
        <v>1414.9</v>
      </c>
      <c r="H29" s="4">
        <f t="shared" si="0"/>
        <v>1423.5</v>
      </c>
      <c r="I29" s="4">
        <f t="shared" si="0"/>
        <v>1505.9</v>
      </c>
      <c r="J29" s="4">
        <f t="shared" si="0"/>
        <v>1517.6</v>
      </c>
      <c r="K29" s="36">
        <f t="shared" si="0"/>
        <v>1593</v>
      </c>
      <c r="L29" s="4">
        <f t="shared" si="0"/>
        <v>1609.9</v>
      </c>
    </row>
    <row r="30" spans="2:12" ht="56.25">
      <c r="B30" s="6" t="s">
        <v>449</v>
      </c>
      <c r="C30" s="4" t="s">
        <v>137</v>
      </c>
      <c r="D30" s="4">
        <v>62.7</v>
      </c>
      <c r="E30" s="5">
        <v>121.3</v>
      </c>
      <c r="F30" s="5">
        <v>100.7</v>
      </c>
      <c r="G30" s="5">
        <v>101.5</v>
      </c>
      <c r="H30" s="5">
        <v>102.4</v>
      </c>
      <c r="I30" s="5">
        <v>101.6</v>
      </c>
      <c r="J30" s="5">
        <v>102.2</v>
      </c>
      <c r="K30" s="5">
        <v>101.6</v>
      </c>
      <c r="L30" s="5">
        <v>102.3</v>
      </c>
    </row>
    <row r="31" spans="2:12" ht="18.75" hidden="1">
      <c r="B31" s="3" t="s">
        <v>450</v>
      </c>
      <c r="C31" s="4"/>
      <c r="D31" s="4"/>
      <c r="E31" s="5"/>
      <c r="F31" s="5"/>
      <c r="G31" s="5"/>
      <c r="H31" s="5"/>
      <c r="I31" s="5"/>
      <c r="J31" s="5"/>
      <c r="K31" s="5"/>
      <c r="L31" s="5"/>
    </row>
    <row r="32" spans="2:12" ht="56.25" hidden="1">
      <c r="B32" s="6" t="s">
        <v>451</v>
      </c>
      <c r="C32" s="4" t="s">
        <v>443</v>
      </c>
      <c r="D32" s="4"/>
      <c r="E32" s="5"/>
      <c r="F32" s="5"/>
      <c r="G32" s="5"/>
      <c r="H32" s="5"/>
      <c r="I32" s="5"/>
      <c r="J32" s="5"/>
      <c r="K32" s="5"/>
      <c r="L32" s="5"/>
    </row>
    <row r="33" spans="2:12" ht="40.5" customHeight="1" hidden="1">
      <c r="B33" s="6" t="s">
        <v>361</v>
      </c>
      <c r="C33" s="4" t="s">
        <v>368</v>
      </c>
      <c r="D33" s="4"/>
      <c r="E33" s="5"/>
      <c r="F33" s="5"/>
      <c r="G33" s="5"/>
      <c r="H33" s="5"/>
      <c r="I33" s="5"/>
      <c r="J33" s="5"/>
      <c r="K33" s="5"/>
      <c r="L33" s="5"/>
    </row>
    <row r="34" spans="2:12" ht="40.5" customHeight="1" hidden="1">
      <c r="B34" s="6" t="s">
        <v>369</v>
      </c>
      <c r="C34" s="4" t="s">
        <v>427</v>
      </c>
      <c r="D34" s="4"/>
      <c r="E34" s="5"/>
      <c r="F34" s="5"/>
      <c r="G34" s="5"/>
      <c r="H34" s="5"/>
      <c r="I34" s="5"/>
      <c r="J34" s="5"/>
      <c r="K34" s="5"/>
      <c r="L34" s="5"/>
    </row>
    <row r="35" spans="2:12" ht="56.25" hidden="1">
      <c r="B35" s="6" t="s">
        <v>452</v>
      </c>
      <c r="C35" s="4" t="s">
        <v>137</v>
      </c>
      <c r="D35" s="4"/>
      <c r="E35" s="5"/>
      <c r="F35" s="5"/>
      <c r="G35" s="5"/>
      <c r="H35" s="5"/>
      <c r="I35" s="5"/>
      <c r="J35" s="5"/>
      <c r="K35" s="5"/>
      <c r="L35" s="5"/>
    </row>
    <row r="36" spans="2:12" ht="56.25" hidden="1">
      <c r="B36" s="6" t="s">
        <v>453</v>
      </c>
      <c r="C36" s="4" t="s">
        <v>443</v>
      </c>
      <c r="D36" s="4"/>
      <c r="E36" s="5"/>
      <c r="F36" s="5"/>
      <c r="G36" s="5"/>
      <c r="H36" s="5"/>
      <c r="I36" s="5"/>
      <c r="J36" s="5"/>
      <c r="K36" s="5"/>
      <c r="L36" s="5"/>
    </row>
    <row r="37" spans="2:12" ht="56.25" hidden="1">
      <c r="B37" s="6" t="s">
        <v>362</v>
      </c>
      <c r="C37" s="4" t="s">
        <v>368</v>
      </c>
      <c r="D37" s="4"/>
      <c r="E37" s="5"/>
      <c r="F37" s="5"/>
      <c r="G37" s="5"/>
      <c r="H37" s="5"/>
      <c r="I37" s="5"/>
      <c r="J37" s="5"/>
      <c r="K37" s="5"/>
      <c r="L37" s="5"/>
    </row>
    <row r="38" spans="2:12" ht="37.5" hidden="1">
      <c r="B38" s="6" t="s">
        <v>370</v>
      </c>
      <c r="C38" s="4" t="s">
        <v>427</v>
      </c>
      <c r="D38" s="4"/>
      <c r="E38" s="5"/>
      <c r="F38" s="5"/>
      <c r="G38" s="5"/>
      <c r="H38" s="5"/>
      <c r="I38" s="5"/>
      <c r="J38" s="5"/>
      <c r="K38" s="5"/>
      <c r="L38" s="5"/>
    </row>
    <row r="39" spans="2:12" ht="56.25" hidden="1">
      <c r="B39" s="6" t="s">
        <v>454</v>
      </c>
      <c r="C39" s="4" t="s">
        <v>137</v>
      </c>
      <c r="D39" s="4"/>
      <c r="E39" s="5"/>
      <c r="F39" s="5"/>
      <c r="G39" s="5"/>
      <c r="H39" s="5"/>
      <c r="I39" s="5"/>
      <c r="J39" s="5"/>
      <c r="K39" s="5"/>
      <c r="L39" s="5"/>
    </row>
    <row r="40" spans="2:12" ht="75" hidden="1">
      <c r="B40" s="6" t="s">
        <v>455</v>
      </c>
      <c r="C40" s="4" t="s">
        <v>443</v>
      </c>
      <c r="D40" s="4"/>
      <c r="E40" s="5"/>
      <c r="F40" s="5"/>
      <c r="G40" s="5"/>
      <c r="H40" s="5"/>
      <c r="I40" s="5"/>
      <c r="J40" s="5"/>
      <c r="K40" s="5"/>
      <c r="L40" s="5"/>
    </row>
    <row r="41" spans="2:12" ht="56.25" hidden="1">
      <c r="B41" s="6" t="s">
        <v>363</v>
      </c>
      <c r="C41" s="4" t="s">
        <v>368</v>
      </c>
      <c r="D41" s="4"/>
      <c r="E41" s="5"/>
      <c r="F41" s="5"/>
      <c r="G41" s="5"/>
      <c r="H41" s="5"/>
      <c r="I41" s="5"/>
      <c r="J41" s="5"/>
      <c r="K41" s="5"/>
      <c r="L41" s="5"/>
    </row>
    <row r="42" spans="2:12" ht="37.5" hidden="1">
      <c r="B42" s="6" t="s">
        <v>371</v>
      </c>
      <c r="C42" s="4" t="s">
        <v>427</v>
      </c>
      <c r="D42" s="4"/>
      <c r="E42" s="5"/>
      <c r="F42" s="5"/>
      <c r="G42" s="5"/>
      <c r="H42" s="5"/>
      <c r="I42" s="5"/>
      <c r="J42" s="5"/>
      <c r="K42" s="5"/>
      <c r="L42" s="5"/>
    </row>
    <row r="43" spans="2:12" ht="56.25" hidden="1">
      <c r="B43" s="6" t="s">
        <v>456</v>
      </c>
      <c r="C43" s="4" t="s">
        <v>137</v>
      </c>
      <c r="D43" s="4"/>
      <c r="E43" s="5"/>
      <c r="F43" s="5"/>
      <c r="G43" s="5"/>
      <c r="H43" s="5"/>
      <c r="I43" s="5"/>
      <c r="J43" s="5"/>
      <c r="K43" s="5"/>
      <c r="L43" s="5"/>
    </row>
    <row r="44" spans="2:12" ht="18.75">
      <c r="B44" s="3" t="s">
        <v>457</v>
      </c>
      <c r="C44" s="4"/>
      <c r="D44" s="4"/>
      <c r="E44" s="5"/>
      <c r="F44" s="5"/>
      <c r="G44" s="5"/>
      <c r="H44" s="5"/>
      <c r="I44" s="5"/>
      <c r="J44" s="5"/>
      <c r="K44" s="5"/>
      <c r="L44" s="5"/>
    </row>
    <row r="45" spans="2:12" ht="56.25">
      <c r="B45" s="6" t="s">
        <v>458</v>
      </c>
      <c r="C45" s="4" t="s">
        <v>443</v>
      </c>
      <c r="D45" s="4">
        <f>SUM(D49+D61+D65+D81+D89+D93)</f>
        <v>459.40000000000003</v>
      </c>
      <c r="E45" s="4">
        <f aca="true" t="shared" si="1" ref="E45:L45">SUM(E49+E61+E65+E81+E89+E93)</f>
        <v>664.8</v>
      </c>
      <c r="F45" s="4">
        <f t="shared" si="1"/>
        <v>730.5</v>
      </c>
      <c r="G45" s="4">
        <f t="shared" si="1"/>
        <v>782.6999999999999</v>
      </c>
      <c r="H45" s="36">
        <f t="shared" si="1"/>
        <v>785</v>
      </c>
      <c r="I45" s="4">
        <f t="shared" si="1"/>
        <v>834.8</v>
      </c>
      <c r="J45" s="4">
        <f t="shared" si="1"/>
        <v>833.1</v>
      </c>
      <c r="K45" s="4">
        <f t="shared" si="1"/>
        <v>883.3000000000001</v>
      </c>
      <c r="L45" s="4">
        <f t="shared" si="1"/>
        <v>878.9</v>
      </c>
    </row>
    <row r="46" spans="2:12" ht="56.25">
      <c r="B46" s="6" t="s">
        <v>364</v>
      </c>
      <c r="C46" s="4" t="s">
        <v>368</v>
      </c>
      <c r="D46" s="4">
        <v>55.8</v>
      </c>
      <c r="E46" s="5">
        <f>SUM(E45/D45*100)</f>
        <v>144.71049194601653</v>
      </c>
      <c r="F46" s="5">
        <f>SUM(F45/E45*100)</f>
        <v>109.88267148014441</v>
      </c>
      <c r="G46" s="5">
        <f>SUM(G45/F45*100)</f>
        <v>107.14579055441477</v>
      </c>
      <c r="H46" s="5">
        <f>SUM(H45/F45*100)</f>
        <v>107.46064339493498</v>
      </c>
      <c r="I46" s="5">
        <f>SUM(I45/G45*100)</f>
        <v>106.65644563689791</v>
      </c>
      <c r="J46" s="5">
        <f>SUM(J45/H45*100)</f>
        <v>106.12738853503186</v>
      </c>
      <c r="K46" s="5">
        <f>SUM(K45/I45*100)</f>
        <v>105.80977479635843</v>
      </c>
      <c r="L46" s="5">
        <f>SUM(L45/J45*100)</f>
        <v>105.49753931100707</v>
      </c>
    </row>
    <row r="47" spans="2:12" ht="37.5">
      <c r="B47" s="6" t="s">
        <v>372</v>
      </c>
      <c r="C47" s="4" t="s">
        <v>427</v>
      </c>
      <c r="D47" s="4">
        <v>108.3</v>
      </c>
      <c r="E47" s="5">
        <v>115.2</v>
      </c>
      <c r="F47" s="5">
        <v>106.4</v>
      </c>
      <c r="G47" s="5">
        <v>105.2</v>
      </c>
      <c r="H47" s="5">
        <v>104.5</v>
      </c>
      <c r="I47" s="5">
        <v>104.5</v>
      </c>
      <c r="J47" s="5">
        <v>103.7</v>
      </c>
      <c r="K47" s="5">
        <v>103.7</v>
      </c>
      <c r="L47" s="5">
        <v>102.8</v>
      </c>
    </row>
    <row r="48" spans="2:12" ht="56.25">
      <c r="B48" s="6" t="s">
        <v>459</v>
      </c>
      <c r="C48" s="4" t="s">
        <v>137</v>
      </c>
      <c r="D48" s="4">
        <v>51.5</v>
      </c>
      <c r="E48" s="5">
        <v>125.6</v>
      </c>
      <c r="F48" s="5">
        <v>103.2</v>
      </c>
      <c r="G48" s="5">
        <v>101.9</v>
      </c>
      <c r="H48" s="5">
        <v>102.8</v>
      </c>
      <c r="I48" s="5">
        <v>102</v>
      </c>
      <c r="J48" s="5">
        <v>102.4</v>
      </c>
      <c r="K48" s="5">
        <v>102.2</v>
      </c>
      <c r="L48" s="5">
        <v>102.6</v>
      </c>
    </row>
    <row r="49" spans="2:12" ht="75">
      <c r="B49" s="6" t="s">
        <v>460</v>
      </c>
      <c r="C49" s="4" t="s">
        <v>443</v>
      </c>
      <c r="D49" s="4">
        <v>146.8</v>
      </c>
      <c r="E49" s="5">
        <v>238.9</v>
      </c>
      <c r="F49" s="5">
        <v>274.5</v>
      </c>
      <c r="G49" s="5">
        <v>295.7</v>
      </c>
      <c r="H49" s="5">
        <v>300.1</v>
      </c>
      <c r="I49" s="5">
        <v>316.7</v>
      </c>
      <c r="J49" s="5">
        <v>320.8</v>
      </c>
      <c r="K49" s="5">
        <v>337.6</v>
      </c>
      <c r="L49" s="5">
        <v>341.9</v>
      </c>
    </row>
    <row r="50" spans="2:12" ht="56.25">
      <c r="B50" s="6" t="s">
        <v>365</v>
      </c>
      <c r="C50" s="4" t="s">
        <v>368</v>
      </c>
      <c r="D50" s="4">
        <v>116.3</v>
      </c>
      <c r="E50" s="5">
        <f>SUM(E49/D49*100)</f>
        <v>162.7384196185286</v>
      </c>
      <c r="F50" s="5">
        <f>SUM(F49/E49*100)</f>
        <v>114.90163248221012</v>
      </c>
      <c r="G50" s="5">
        <f>SUM(G49/F49*100)</f>
        <v>107.7231329690346</v>
      </c>
      <c r="H50" s="5">
        <f>SUM(H49/F49*100)</f>
        <v>109.32604735883424</v>
      </c>
      <c r="I50" s="5">
        <f>SUM(I49/G49*100)</f>
        <v>107.1017923571187</v>
      </c>
      <c r="J50" s="5">
        <f>SUM(J49/H49*100)</f>
        <v>106.89770076641119</v>
      </c>
      <c r="K50" s="5">
        <f>SUM(K49/I49*100)</f>
        <v>106.5993053362804</v>
      </c>
      <c r="L50" s="5">
        <f>SUM(L49/J49*100)</f>
        <v>106.57730673316708</v>
      </c>
    </row>
    <row r="51" spans="2:12" ht="37.5">
      <c r="B51" s="6" t="s">
        <v>373</v>
      </c>
      <c r="C51" s="4" t="s">
        <v>427</v>
      </c>
      <c r="D51" s="36">
        <v>111</v>
      </c>
      <c r="E51" s="5">
        <v>119.3</v>
      </c>
      <c r="F51" s="5">
        <v>106.4</v>
      </c>
      <c r="G51" s="5">
        <v>105.6</v>
      </c>
      <c r="H51" s="5">
        <v>105.1</v>
      </c>
      <c r="I51" s="5">
        <v>104.9</v>
      </c>
      <c r="J51" s="5">
        <v>104.5</v>
      </c>
      <c r="K51" s="5">
        <v>104.4</v>
      </c>
      <c r="L51" s="5">
        <v>104.2</v>
      </c>
    </row>
    <row r="52" spans="2:12" ht="56.25">
      <c r="B52" s="6" t="s">
        <v>461</v>
      </c>
      <c r="C52" s="4" t="s">
        <v>137</v>
      </c>
      <c r="D52" s="4">
        <v>104.8</v>
      </c>
      <c r="E52" s="5">
        <v>136.4</v>
      </c>
      <c r="F52" s="5">
        <v>108</v>
      </c>
      <c r="G52" s="5">
        <v>102</v>
      </c>
      <c r="H52" s="5">
        <v>104</v>
      </c>
      <c r="I52" s="5">
        <v>102.1</v>
      </c>
      <c r="J52" s="5">
        <v>102.3</v>
      </c>
      <c r="K52" s="5">
        <v>102.1</v>
      </c>
      <c r="L52" s="5">
        <v>102.3</v>
      </c>
    </row>
    <row r="53" spans="2:12" ht="56.25" hidden="1">
      <c r="B53" s="6" t="s">
        <v>462</v>
      </c>
      <c r="C53" s="4" t="s">
        <v>443</v>
      </c>
      <c r="D53" s="4"/>
      <c r="E53" s="5"/>
      <c r="F53" s="5"/>
      <c r="G53" s="5"/>
      <c r="H53" s="5"/>
      <c r="I53" s="5"/>
      <c r="J53" s="5"/>
      <c r="K53" s="5"/>
      <c r="L53" s="5"/>
    </row>
    <row r="54" spans="2:12" ht="56.25" hidden="1">
      <c r="B54" s="6" t="s">
        <v>366</v>
      </c>
      <c r="C54" s="4" t="s">
        <v>368</v>
      </c>
      <c r="D54" s="4"/>
      <c r="E54" s="5"/>
      <c r="F54" s="5"/>
      <c r="G54" s="5"/>
      <c r="H54" s="5"/>
      <c r="I54" s="5"/>
      <c r="J54" s="5"/>
      <c r="K54" s="5"/>
      <c r="L54" s="5"/>
    </row>
    <row r="55" spans="2:12" ht="37.5" hidden="1">
      <c r="B55" s="6" t="s">
        <v>374</v>
      </c>
      <c r="C55" s="4" t="s">
        <v>427</v>
      </c>
      <c r="D55" s="4"/>
      <c r="E55" s="5"/>
      <c r="F55" s="5"/>
      <c r="G55" s="5"/>
      <c r="H55" s="5"/>
      <c r="I55" s="5"/>
      <c r="J55" s="5"/>
      <c r="K55" s="5"/>
      <c r="L55" s="5"/>
    </row>
    <row r="56" spans="2:12" ht="37.5" hidden="1">
      <c r="B56" s="6" t="s">
        <v>463</v>
      </c>
      <c r="C56" s="4" t="s">
        <v>427</v>
      </c>
      <c r="D56" s="4"/>
      <c r="E56" s="5"/>
      <c r="F56" s="5"/>
      <c r="G56" s="5"/>
      <c r="H56" s="5"/>
      <c r="I56" s="5"/>
      <c r="J56" s="5"/>
      <c r="K56" s="5"/>
      <c r="L56" s="5"/>
    </row>
    <row r="57" spans="2:12" ht="75" hidden="1">
      <c r="B57" s="6" t="s">
        <v>464</v>
      </c>
      <c r="C57" s="4" t="s">
        <v>443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56.25" hidden="1">
      <c r="B58" s="6" t="s">
        <v>367</v>
      </c>
      <c r="C58" s="4" t="s">
        <v>368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37.5" hidden="1">
      <c r="B59" s="6" t="s">
        <v>375</v>
      </c>
      <c r="C59" s="4" t="s">
        <v>427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56.25" hidden="1">
      <c r="B60" s="6" t="s">
        <v>465</v>
      </c>
      <c r="C60" s="4" t="s">
        <v>137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56.25">
      <c r="B61" s="6" t="s">
        <v>466</v>
      </c>
      <c r="C61" s="4" t="s">
        <v>443</v>
      </c>
      <c r="D61" s="4">
        <v>50.4</v>
      </c>
      <c r="E61" s="5">
        <v>64.8</v>
      </c>
      <c r="F61" s="5">
        <v>68.5</v>
      </c>
      <c r="G61" s="5">
        <v>72.1</v>
      </c>
      <c r="H61" s="5">
        <v>72.3</v>
      </c>
      <c r="I61" s="5">
        <v>76.3</v>
      </c>
      <c r="J61" s="5">
        <v>76.3</v>
      </c>
      <c r="K61" s="5">
        <v>79.9</v>
      </c>
      <c r="L61" s="5">
        <v>79.6</v>
      </c>
    </row>
    <row r="62" spans="2:12" ht="56.25">
      <c r="B62" s="6" t="s">
        <v>360</v>
      </c>
      <c r="C62" s="4" t="s">
        <v>368</v>
      </c>
      <c r="D62" s="4">
        <v>102.9</v>
      </c>
      <c r="E62" s="5">
        <f>SUM(E61/D61*100)</f>
        <v>128.57142857142856</v>
      </c>
      <c r="F62" s="5">
        <f>SUM(F61/E61*100)</f>
        <v>105.70987654320989</v>
      </c>
      <c r="G62" s="5">
        <f>SUM(G61/F61*100)</f>
        <v>105.25547445255474</v>
      </c>
      <c r="H62" s="5">
        <f>SUM(H61/F61*100)</f>
        <v>105.54744525547446</v>
      </c>
      <c r="I62" s="5">
        <f>SUM(I61/G61*100)</f>
        <v>105.8252427184466</v>
      </c>
      <c r="J62" s="5">
        <f>SUM(J61/H61*100)</f>
        <v>105.53250345781467</v>
      </c>
      <c r="K62" s="5">
        <f>SUM(K61/I61*100)</f>
        <v>104.71821756225428</v>
      </c>
      <c r="L62" s="5">
        <f>SUM(L61/J61*100)</f>
        <v>104.32503276539973</v>
      </c>
    </row>
    <row r="63" spans="2:12" ht="37.5">
      <c r="B63" s="6" t="s">
        <v>376</v>
      </c>
      <c r="C63" s="4" t="s">
        <v>427</v>
      </c>
      <c r="D63" s="4">
        <v>118.6</v>
      </c>
      <c r="E63" s="5">
        <v>116.6</v>
      </c>
      <c r="F63" s="5">
        <v>103.7</v>
      </c>
      <c r="G63" s="5">
        <v>103.1</v>
      </c>
      <c r="H63" s="5">
        <v>102.4</v>
      </c>
      <c r="I63" s="5">
        <v>103.8</v>
      </c>
      <c r="J63" s="5">
        <v>102.5</v>
      </c>
      <c r="K63" s="5">
        <v>102.6</v>
      </c>
      <c r="L63" s="5">
        <v>101.3</v>
      </c>
    </row>
    <row r="64" spans="2:12" ht="37.5">
      <c r="B64" s="6" t="s">
        <v>467</v>
      </c>
      <c r="C64" s="4" t="s">
        <v>427</v>
      </c>
      <c r="D64" s="4">
        <v>86.7</v>
      </c>
      <c r="E64" s="5">
        <v>110.3</v>
      </c>
      <c r="F64" s="5">
        <v>102</v>
      </c>
      <c r="G64" s="5">
        <v>102</v>
      </c>
      <c r="H64" s="5">
        <v>103</v>
      </c>
      <c r="I64" s="5">
        <v>102</v>
      </c>
      <c r="J64" s="5">
        <v>103</v>
      </c>
      <c r="K64" s="5">
        <v>102</v>
      </c>
      <c r="L64" s="5">
        <v>103</v>
      </c>
    </row>
    <row r="65" spans="2:12" ht="75">
      <c r="B65" s="6" t="s">
        <v>468</v>
      </c>
      <c r="C65" s="4" t="s">
        <v>443</v>
      </c>
      <c r="D65" s="4">
        <v>4.2</v>
      </c>
      <c r="E65" s="5">
        <v>3.2</v>
      </c>
      <c r="F65" s="5">
        <v>3.4</v>
      </c>
      <c r="G65" s="5">
        <v>3.6</v>
      </c>
      <c r="H65" s="5">
        <v>3.6</v>
      </c>
      <c r="I65" s="5">
        <v>3.8</v>
      </c>
      <c r="J65" s="5">
        <v>3.8</v>
      </c>
      <c r="K65" s="5">
        <v>4</v>
      </c>
      <c r="L65" s="5">
        <v>4.1</v>
      </c>
    </row>
    <row r="66" spans="2:12" ht="56.25">
      <c r="B66" s="6" t="s">
        <v>403</v>
      </c>
      <c r="C66" s="4" t="s">
        <v>368</v>
      </c>
      <c r="D66" s="36">
        <v>120</v>
      </c>
      <c r="E66" s="5">
        <f>SUM(E65/D65*100)</f>
        <v>76.19047619047619</v>
      </c>
      <c r="F66" s="5">
        <f>SUM(F65/E65*100)</f>
        <v>106.25</v>
      </c>
      <c r="G66" s="5">
        <f>SUM(G65/F65*100)</f>
        <v>105.88235294117648</v>
      </c>
      <c r="H66" s="5">
        <f>SUM(H65/F65*100)</f>
        <v>105.88235294117648</v>
      </c>
      <c r="I66" s="5">
        <f>SUM(I65/G65*100)</f>
        <v>105.55555555555556</v>
      </c>
      <c r="J66" s="5">
        <f>SUM(J65/H65*100)</f>
        <v>105.55555555555556</v>
      </c>
      <c r="K66" s="5">
        <f>SUM(K65/I65*100)</f>
        <v>105.26315789473684</v>
      </c>
      <c r="L66" s="5">
        <f>SUM(L65/J65*100)</f>
        <v>107.89473684210526</v>
      </c>
    </row>
    <row r="67" spans="2:12" ht="56.25">
      <c r="B67" s="6" t="s">
        <v>377</v>
      </c>
      <c r="C67" s="4" t="s">
        <v>427</v>
      </c>
      <c r="D67" s="4">
        <v>115.1</v>
      </c>
      <c r="E67" s="5">
        <v>147.2</v>
      </c>
      <c r="F67" s="5">
        <v>104.8</v>
      </c>
      <c r="G67" s="5">
        <v>105.2</v>
      </c>
      <c r="H67" s="5">
        <v>105.2</v>
      </c>
      <c r="I67" s="5">
        <v>104.2</v>
      </c>
      <c r="J67" s="5">
        <v>104.2</v>
      </c>
      <c r="K67" s="5">
        <v>104.2</v>
      </c>
      <c r="L67" s="5">
        <v>104.2</v>
      </c>
    </row>
    <row r="68" spans="2:12" ht="56.25">
      <c r="B68" s="6" t="s">
        <v>469</v>
      </c>
      <c r="C68" s="4" t="s">
        <v>137</v>
      </c>
      <c r="D68" s="4">
        <v>104.3</v>
      </c>
      <c r="E68" s="5">
        <v>51.8</v>
      </c>
      <c r="F68" s="5">
        <v>100.5</v>
      </c>
      <c r="G68" s="5">
        <v>101</v>
      </c>
      <c r="H68" s="5">
        <v>101.5</v>
      </c>
      <c r="I68" s="5">
        <v>101.5</v>
      </c>
      <c r="J68" s="5">
        <v>102</v>
      </c>
      <c r="K68" s="5">
        <v>101</v>
      </c>
      <c r="L68" s="5">
        <v>102.3</v>
      </c>
    </row>
    <row r="69" spans="2:12" ht="56.25" hidden="1">
      <c r="B69" s="6" t="s">
        <v>470</v>
      </c>
      <c r="C69" s="4" t="s">
        <v>443</v>
      </c>
      <c r="D69" s="4"/>
      <c r="E69" s="5"/>
      <c r="F69" s="5"/>
      <c r="G69" s="5"/>
      <c r="H69" s="5"/>
      <c r="I69" s="5"/>
      <c r="J69" s="5"/>
      <c r="K69" s="5"/>
      <c r="L69" s="5"/>
    </row>
    <row r="70" spans="2:12" ht="56.25" hidden="1">
      <c r="B70" s="6" t="s">
        <v>404</v>
      </c>
      <c r="C70" s="4" t="s">
        <v>368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37.5" hidden="1">
      <c r="B71" s="6" t="s">
        <v>378</v>
      </c>
      <c r="C71" s="4" t="s">
        <v>427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56.25" hidden="1">
      <c r="B72" s="6" t="s">
        <v>471</v>
      </c>
      <c r="C72" s="4" t="s">
        <v>137</v>
      </c>
      <c r="D72" s="4"/>
      <c r="E72" s="5"/>
      <c r="F72" s="5"/>
      <c r="G72" s="5"/>
      <c r="H72" s="5"/>
      <c r="I72" s="5"/>
      <c r="J72" s="5"/>
      <c r="K72" s="5"/>
      <c r="L72" s="5"/>
    </row>
    <row r="73" spans="2:12" ht="56.25" hidden="1">
      <c r="B73" s="6" t="s">
        <v>472</v>
      </c>
      <c r="C73" s="4" t="s">
        <v>443</v>
      </c>
      <c r="D73" s="4"/>
      <c r="E73" s="5"/>
      <c r="F73" s="5"/>
      <c r="G73" s="5"/>
      <c r="H73" s="5"/>
      <c r="I73" s="5"/>
      <c r="J73" s="5"/>
      <c r="K73" s="5"/>
      <c r="L73" s="5"/>
    </row>
    <row r="74" spans="2:12" ht="56.25" hidden="1">
      <c r="B74" s="6" t="s">
        <v>405</v>
      </c>
      <c r="C74" s="4" t="s">
        <v>368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37.5" hidden="1">
      <c r="B75" s="6" t="s">
        <v>379</v>
      </c>
      <c r="C75" s="4" t="s">
        <v>427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56.25" hidden="1">
      <c r="B76" s="6" t="s">
        <v>473</v>
      </c>
      <c r="C76" s="4" t="s">
        <v>137</v>
      </c>
      <c r="D76" s="4"/>
      <c r="E76" s="5"/>
      <c r="F76" s="5"/>
      <c r="G76" s="5"/>
      <c r="H76" s="5"/>
      <c r="I76" s="5"/>
      <c r="J76" s="5"/>
      <c r="K76" s="5"/>
      <c r="L76" s="5"/>
    </row>
    <row r="77" spans="2:12" ht="56.25" hidden="1">
      <c r="B77" s="6" t="s">
        <v>474</v>
      </c>
      <c r="C77" s="4" t="s">
        <v>443</v>
      </c>
      <c r="D77" s="4"/>
      <c r="E77" s="5"/>
      <c r="F77" s="5"/>
      <c r="G77" s="5"/>
      <c r="H77" s="5"/>
      <c r="I77" s="5"/>
      <c r="J77" s="5"/>
      <c r="K77" s="5"/>
      <c r="L77" s="5"/>
    </row>
    <row r="78" spans="2:12" ht="56.25" hidden="1">
      <c r="B78" s="6" t="s">
        <v>406</v>
      </c>
      <c r="C78" s="4" t="s">
        <v>368</v>
      </c>
      <c r="D78" s="4"/>
      <c r="E78" s="5"/>
      <c r="F78" s="5"/>
      <c r="G78" s="5"/>
      <c r="H78" s="5"/>
      <c r="I78" s="5"/>
      <c r="J78" s="5"/>
      <c r="K78" s="5"/>
      <c r="L78" s="5"/>
    </row>
    <row r="79" spans="2:12" ht="37.5" hidden="1">
      <c r="B79" s="6" t="s">
        <v>380</v>
      </c>
      <c r="C79" s="4" t="s">
        <v>427</v>
      </c>
      <c r="D79" s="4"/>
      <c r="E79" s="5"/>
      <c r="F79" s="5"/>
      <c r="G79" s="5"/>
      <c r="H79" s="5"/>
      <c r="I79" s="5"/>
      <c r="J79" s="5"/>
      <c r="K79" s="5"/>
      <c r="L79" s="5"/>
    </row>
    <row r="80" spans="2:12" ht="37.5" hidden="1">
      <c r="B80" s="6" t="s">
        <v>475</v>
      </c>
      <c r="C80" s="4" t="s">
        <v>427</v>
      </c>
      <c r="D80" s="4"/>
      <c r="E80" s="5"/>
      <c r="F80" s="5"/>
      <c r="G80" s="5"/>
      <c r="H80" s="5"/>
      <c r="I80" s="5"/>
      <c r="J80" s="5"/>
      <c r="K80" s="5"/>
      <c r="L80" s="5"/>
    </row>
    <row r="81" spans="2:12" ht="75">
      <c r="B81" s="6" t="s">
        <v>476</v>
      </c>
      <c r="C81" s="4" t="s">
        <v>443</v>
      </c>
      <c r="D81" s="4">
        <v>0.3</v>
      </c>
      <c r="E81" s="5">
        <v>0.2</v>
      </c>
      <c r="F81" s="5">
        <v>0.2</v>
      </c>
      <c r="G81" s="5">
        <v>0.2</v>
      </c>
      <c r="H81" s="5">
        <v>0.2</v>
      </c>
      <c r="I81" s="5">
        <v>0.2</v>
      </c>
      <c r="J81" s="5">
        <v>0.2</v>
      </c>
      <c r="K81" s="5">
        <v>0.3</v>
      </c>
      <c r="L81" s="5">
        <v>0.3</v>
      </c>
    </row>
    <row r="82" spans="2:12" ht="56.25">
      <c r="B82" s="6" t="s">
        <v>407</v>
      </c>
      <c r="C82" s="4" t="s">
        <v>368</v>
      </c>
      <c r="D82" s="36">
        <v>75</v>
      </c>
      <c r="E82" s="5">
        <f>SUM(E81/D81*100)</f>
        <v>66.66666666666667</v>
      </c>
      <c r="F82" s="5">
        <f>SUM(F81/E81*100)</f>
        <v>100</v>
      </c>
      <c r="G82" s="5">
        <f>SUM(G81/F81*100)</f>
        <v>100</v>
      </c>
      <c r="H82" s="5">
        <f>SUM(H81/F81*100)</f>
        <v>100</v>
      </c>
      <c r="I82" s="5">
        <f>SUM(I81/G81*100)</f>
        <v>100</v>
      </c>
      <c r="J82" s="5">
        <f>SUM(J81/H81*100)</f>
        <v>100</v>
      </c>
      <c r="K82" s="5">
        <f>SUM(K81/I81*100)</f>
        <v>149.99999999999997</v>
      </c>
      <c r="L82" s="5">
        <f>SUM(L81/J81*100)</f>
        <v>149.99999999999997</v>
      </c>
    </row>
    <row r="83" spans="2:12" ht="37.5">
      <c r="B83" s="6" t="s">
        <v>381</v>
      </c>
      <c r="C83" s="4" t="s">
        <v>427</v>
      </c>
      <c r="D83" s="4">
        <v>100.6</v>
      </c>
      <c r="E83" s="5">
        <v>104</v>
      </c>
      <c r="F83" s="5">
        <v>104</v>
      </c>
      <c r="G83" s="5">
        <v>104.9</v>
      </c>
      <c r="H83" s="5">
        <v>105.2</v>
      </c>
      <c r="I83" s="5">
        <v>106.1</v>
      </c>
      <c r="J83" s="5">
        <v>106.3</v>
      </c>
      <c r="K83" s="5">
        <v>106.4</v>
      </c>
      <c r="L83" s="5">
        <v>106.4</v>
      </c>
    </row>
    <row r="84" spans="2:12" ht="56.25">
      <c r="B84" s="6" t="s">
        <v>477</v>
      </c>
      <c r="C84" s="4" t="s">
        <v>137</v>
      </c>
      <c r="D84" s="4">
        <v>74.6</v>
      </c>
      <c r="E84" s="5">
        <v>64.1</v>
      </c>
      <c r="F84" s="5">
        <v>100</v>
      </c>
      <c r="G84" s="5">
        <v>100</v>
      </c>
      <c r="H84" s="5">
        <v>101</v>
      </c>
      <c r="I84" s="5">
        <v>101</v>
      </c>
      <c r="J84" s="5">
        <v>102</v>
      </c>
      <c r="K84" s="5">
        <v>101</v>
      </c>
      <c r="L84" s="5">
        <v>102</v>
      </c>
    </row>
    <row r="85" spans="2:12" ht="75" hidden="1">
      <c r="B85" s="6" t="s">
        <v>478</v>
      </c>
      <c r="C85" s="4" t="s">
        <v>443</v>
      </c>
      <c r="D85" s="4"/>
      <c r="E85" s="5"/>
      <c r="F85" s="5"/>
      <c r="G85" s="5"/>
      <c r="H85" s="5"/>
      <c r="I85" s="5"/>
      <c r="J85" s="5"/>
      <c r="K85" s="5"/>
      <c r="L85" s="5"/>
    </row>
    <row r="86" spans="2:12" ht="56.25" hidden="1">
      <c r="B86" s="6" t="s">
        <v>408</v>
      </c>
      <c r="C86" s="4" t="s">
        <v>368</v>
      </c>
      <c r="D86" s="4"/>
      <c r="E86" s="5"/>
      <c r="F86" s="5"/>
      <c r="G86" s="5"/>
      <c r="H86" s="5"/>
      <c r="I86" s="5"/>
      <c r="J86" s="5"/>
      <c r="K86" s="5"/>
      <c r="L86" s="5"/>
    </row>
    <row r="87" spans="2:12" ht="37.5" hidden="1">
      <c r="B87" s="6" t="s">
        <v>382</v>
      </c>
      <c r="C87" s="4" t="s">
        <v>427</v>
      </c>
      <c r="D87" s="4"/>
      <c r="E87" s="5"/>
      <c r="F87" s="5"/>
      <c r="G87" s="5"/>
      <c r="H87" s="5"/>
      <c r="I87" s="5"/>
      <c r="J87" s="5"/>
      <c r="K87" s="5"/>
      <c r="L87" s="5"/>
    </row>
    <row r="88" spans="2:12" ht="56.25" hidden="1">
      <c r="B88" s="6" t="s">
        <v>479</v>
      </c>
      <c r="C88" s="4" t="s">
        <v>137</v>
      </c>
      <c r="D88" s="4"/>
      <c r="E88" s="5"/>
      <c r="F88" s="5"/>
      <c r="G88" s="5"/>
      <c r="H88" s="5"/>
      <c r="I88" s="5"/>
      <c r="J88" s="5"/>
      <c r="K88" s="5"/>
      <c r="L88" s="5"/>
    </row>
    <row r="89" spans="2:12" ht="75">
      <c r="B89" s="6" t="s">
        <v>10</v>
      </c>
      <c r="C89" s="4" t="s">
        <v>443</v>
      </c>
      <c r="D89" s="36">
        <v>254</v>
      </c>
      <c r="E89" s="5">
        <v>356</v>
      </c>
      <c r="F89" s="5">
        <v>382.1</v>
      </c>
      <c r="G89" s="5">
        <v>409.2</v>
      </c>
      <c r="H89" s="5">
        <v>406.9</v>
      </c>
      <c r="I89" s="5">
        <v>435.8</v>
      </c>
      <c r="J89" s="5">
        <v>430</v>
      </c>
      <c r="K89" s="5">
        <v>459.4</v>
      </c>
      <c r="L89" s="5">
        <v>450.9</v>
      </c>
    </row>
    <row r="90" spans="2:12" ht="56.25">
      <c r="B90" s="6" t="s">
        <v>409</v>
      </c>
      <c r="C90" s="4" t="s">
        <v>368</v>
      </c>
      <c r="D90" s="4">
        <v>100.9</v>
      </c>
      <c r="E90" s="5">
        <f>SUM(E89/D89*100)</f>
        <v>140.15748031496062</v>
      </c>
      <c r="F90" s="5">
        <f>SUM(F89/E89*100)</f>
        <v>107.33146067415731</v>
      </c>
      <c r="G90" s="5">
        <f>SUM(G89/F89*100)</f>
        <v>107.09238419261973</v>
      </c>
      <c r="H90" s="5">
        <f>SUM(H89/F89*100)</f>
        <v>106.49044752682542</v>
      </c>
      <c r="I90" s="5">
        <f>SUM(I89/G89*100)</f>
        <v>106.50048875855329</v>
      </c>
      <c r="J90" s="5">
        <f>SUM(J89/H89*100)</f>
        <v>105.67707053330058</v>
      </c>
      <c r="K90" s="5">
        <f>SUM(K89/I89*100)</f>
        <v>105.41532813217071</v>
      </c>
      <c r="L90" s="5">
        <f>SUM(L89/J89*100)</f>
        <v>104.86046511627907</v>
      </c>
    </row>
    <row r="91" spans="2:12" ht="56.25">
      <c r="B91" s="6" t="s">
        <v>383</v>
      </c>
      <c r="C91" s="4" t="s">
        <v>427</v>
      </c>
      <c r="D91" s="4">
        <v>98.9</v>
      </c>
      <c r="E91" s="5">
        <v>112.1</v>
      </c>
      <c r="F91" s="5">
        <v>106.8</v>
      </c>
      <c r="G91" s="5">
        <v>105.2</v>
      </c>
      <c r="H91" s="5">
        <v>104.4</v>
      </c>
      <c r="I91" s="5">
        <v>104.4</v>
      </c>
      <c r="J91" s="5">
        <v>103.3</v>
      </c>
      <c r="K91" s="5">
        <v>103.1</v>
      </c>
      <c r="L91" s="5">
        <v>102.1</v>
      </c>
    </row>
    <row r="92" spans="2:12" ht="56.25">
      <c r="B92" s="6" t="s">
        <v>11</v>
      </c>
      <c r="C92" s="4" t="s">
        <v>137</v>
      </c>
      <c r="D92" s="4">
        <v>102.1</v>
      </c>
      <c r="E92" s="5">
        <v>125</v>
      </c>
      <c r="F92" s="5">
        <v>100.5</v>
      </c>
      <c r="G92" s="5">
        <v>101.8</v>
      </c>
      <c r="H92" s="5">
        <v>102</v>
      </c>
      <c r="I92" s="5">
        <v>102</v>
      </c>
      <c r="J92" s="5">
        <v>102.3</v>
      </c>
      <c r="K92" s="5">
        <v>102.3</v>
      </c>
      <c r="L92" s="5">
        <v>102.7</v>
      </c>
    </row>
    <row r="93" spans="2:12" ht="75">
      <c r="B93" s="6" t="s">
        <v>12</v>
      </c>
      <c r="C93" s="4" t="s">
        <v>443</v>
      </c>
      <c r="D93" s="4">
        <v>3.7</v>
      </c>
      <c r="E93" s="5">
        <v>1.7</v>
      </c>
      <c r="F93" s="5">
        <v>1.8</v>
      </c>
      <c r="G93" s="5">
        <v>1.9</v>
      </c>
      <c r="H93" s="5">
        <v>1.9</v>
      </c>
      <c r="I93" s="5">
        <v>2</v>
      </c>
      <c r="J93" s="5">
        <v>2</v>
      </c>
      <c r="K93" s="5">
        <v>2.1</v>
      </c>
      <c r="L93" s="5">
        <v>2.1</v>
      </c>
    </row>
    <row r="94" spans="2:12" ht="56.25">
      <c r="B94" s="6" t="s">
        <v>410</v>
      </c>
      <c r="C94" s="4" t="s">
        <v>368</v>
      </c>
      <c r="D94" s="4">
        <v>0.9</v>
      </c>
      <c r="E94" s="5">
        <f>SUM(E93/D93*100)</f>
        <v>45.945945945945944</v>
      </c>
      <c r="F94" s="5">
        <f>SUM(F93/E93*100)</f>
        <v>105.88235294117648</v>
      </c>
      <c r="G94" s="5">
        <f>SUM(G93/F93*100)</f>
        <v>105.55555555555556</v>
      </c>
      <c r="H94" s="5">
        <f>SUM(H93/F93*100)</f>
        <v>105.55555555555556</v>
      </c>
      <c r="I94" s="5">
        <f>SUM(I93/G93*100)</f>
        <v>105.26315789473684</v>
      </c>
      <c r="J94" s="5">
        <f>SUM(J93/H93*100)</f>
        <v>105.26315789473684</v>
      </c>
      <c r="K94" s="5">
        <f>SUM(K93/I93*100)</f>
        <v>105</v>
      </c>
      <c r="L94" s="5">
        <f>SUM(L93/J93*100)</f>
        <v>105</v>
      </c>
    </row>
    <row r="95" spans="2:12" ht="56.25">
      <c r="B95" s="6" t="s">
        <v>384</v>
      </c>
      <c r="C95" s="4" t="s">
        <v>427</v>
      </c>
      <c r="D95" s="4">
        <v>98.9</v>
      </c>
      <c r="E95" s="5">
        <v>112.1</v>
      </c>
      <c r="F95" s="5">
        <v>106.8</v>
      </c>
      <c r="G95" s="5">
        <v>105.2</v>
      </c>
      <c r="H95" s="5">
        <v>104.4</v>
      </c>
      <c r="I95" s="5">
        <v>104.4</v>
      </c>
      <c r="J95" s="5">
        <v>103.3</v>
      </c>
      <c r="K95" s="5">
        <v>103.1</v>
      </c>
      <c r="L95" s="5">
        <v>102.1</v>
      </c>
    </row>
    <row r="96" spans="2:12" ht="56.25">
      <c r="B96" s="6" t="s">
        <v>13</v>
      </c>
      <c r="C96" s="4" t="s">
        <v>137</v>
      </c>
      <c r="D96" s="4">
        <v>0.9</v>
      </c>
      <c r="E96" s="5">
        <v>41</v>
      </c>
      <c r="F96" s="5">
        <v>100</v>
      </c>
      <c r="G96" s="5">
        <v>101.1</v>
      </c>
      <c r="H96" s="5">
        <v>101.23</v>
      </c>
      <c r="I96" s="5">
        <v>101.3</v>
      </c>
      <c r="J96" s="5">
        <v>101.5</v>
      </c>
      <c r="K96" s="5">
        <v>101.2</v>
      </c>
      <c r="L96" s="5">
        <v>101.6</v>
      </c>
    </row>
    <row r="97" spans="2:12" ht="56.25" hidden="1">
      <c r="B97" s="6" t="s">
        <v>14</v>
      </c>
      <c r="C97" s="4" t="s">
        <v>443</v>
      </c>
      <c r="D97" s="4"/>
      <c r="E97" s="5"/>
      <c r="F97" s="5"/>
      <c r="G97" s="5"/>
      <c r="H97" s="5"/>
      <c r="I97" s="5"/>
      <c r="J97" s="5"/>
      <c r="K97" s="5"/>
      <c r="L97" s="5"/>
    </row>
    <row r="98" spans="2:12" ht="56.25" hidden="1">
      <c r="B98" s="6" t="s">
        <v>411</v>
      </c>
      <c r="C98" s="4" t="s">
        <v>368</v>
      </c>
      <c r="D98" s="4"/>
      <c r="E98" s="5"/>
      <c r="F98" s="5"/>
      <c r="G98" s="5"/>
      <c r="H98" s="5"/>
      <c r="I98" s="5"/>
      <c r="J98" s="5"/>
      <c r="K98" s="5"/>
      <c r="L98" s="5"/>
    </row>
    <row r="99" spans="2:12" ht="37.5" hidden="1">
      <c r="B99" s="6" t="s">
        <v>385</v>
      </c>
      <c r="C99" s="4" t="s">
        <v>427</v>
      </c>
      <c r="D99" s="4"/>
      <c r="E99" s="5"/>
      <c r="F99" s="5"/>
      <c r="G99" s="5"/>
      <c r="H99" s="5"/>
      <c r="I99" s="5"/>
      <c r="J99" s="5"/>
      <c r="K99" s="5"/>
      <c r="L99" s="5"/>
    </row>
    <row r="100" spans="2:12" ht="56.25" hidden="1">
      <c r="B100" s="6" t="s">
        <v>15</v>
      </c>
      <c r="C100" s="4" t="s">
        <v>137</v>
      </c>
      <c r="D100" s="4"/>
      <c r="E100" s="5"/>
      <c r="F100" s="5"/>
      <c r="G100" s="5"/>
      <c r="H100" s="5"/>
      <c r="I100" s="5"/>
      <c r="J100" s="5"/>
      <c r="K100" s="5"/>
      <c r="L100" s="5"/>
    </row>
    <row r="101" spans="2:12" ht="56.25" hidden="1">
      <c r="B101" s="6" t="s">
        <v>16</v>
      </c>
      <c r="C101" s="4" t="s">
        <v>443</v>
      </c>
      <c r="D101" s="4"/>
      <c r="E101" s="5"/>
      <c r="F101" s="5"/>
      <c r="G101" s="5"/>
      <c r="H101" s="5"/>
      <c r="I101" s="5"/>
      <c r="J101" s="5"/>
      <c r="K101" s="5"/>
      <c r="L101" s="5"/>
    </row>
    <row r="102" spans="2:12" ht="56.25" hidden="1">
      <c r="B102" s="6" t="s">
        <v>412</v>
      </c>
      <c r="C102" s="4" t="s">
        <v>368</v>
      </c>
      <c r="D102" s="4"/>
      <c r="E102" s="5"/>
      <c r="F102" s="5"/>
      <c r="G102" s="5"/>
      <c r="H102" s="5"/>
      <c r="I102" s="5"/>
      <c r="J102" s="5"/>
      <c r="K102" s="5"/>
      <c r="L102" s="5"/>
    </row>
    <row r="103" spans="2:12" ht="37.5" hidden="1">
      <c r="B103" s="6" t="s">
        <v>386</v>
      </c>
      <c r="C103" s="4" t="s">
        <v>427</v>
      </c>
      <c r="D103" s="4"/>
      <c r="E103" s="5"/>
      <c r="F103" s="5"/>
      <c r="G103" s="5"/>
      <c r="H103" s="5"/>
      <c r="I103" s="5"/>
      <c r="J103" s="5"/>
      <c r="K103" s="5"/>
      <c r="L103" s="5"/>
    </row>
    <row r="104" spans="2:12" ht="56.25" hidden="1">
      <c r="B104" s="6" t="s">
        <v>17</v>
      </c>
      <c r="C104" s="4" t="s">
        <v>137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37.5">
      <c r="B105" s="3" t="s">
        <v>18</v>
      </c>
      <c r="C105" s="4"/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56.25">
      <c r="B106" s="6" t="s">
        <v>19</v>
      </c>
      <c r="C106" s="4" t="s">
        <v>443</v>
      </c>
      <c r="D106" s="4">
        <v>453.6</v>
      </c>
      <c r="E106" s="5">
        <v>559.5</v>
      </c>
      <c r="F106" s="5">
        <v>590.5</v>
      </c>
      <c r="G106" s="5">
        <v>632.2</v>
      </c>
      <c r="H106" s="5">
        <v>638.5</v>
      </c>
      <c r="I106" s="5">
        <v>671.1</v>
      </c>
      <c r="J106" s="5">
        <v>684.5</v>
      </c>
      <c r="K106" s="5">
        <v>709.7</v>
      </c>
      <c r="L106" s="5">
        <v>731</v>
      </c>
    </row>
    <row r="107" spans="2:12" ht="56.25">
      <c r="B107" s="6" t="s">
        <v>413</v>
      </c>
      <c r="C107" s="4" t="s">
        <v>368</v>
      </c>
      <c r="D107" s="4">
        <v>84.4</v>
      </c>
      <c r="E107" s="5">
        <f>SUM(E106/D106*100)</f>
        <v>123.34656084656083</v>
      </c>
      <c r="F107" s="5">
        <f>SUM(F106/E106*100)</f>
        <v>105.54066130473639</v>
      </c>
      <c r="G107" s="5">
        <f>SUM(G106/F106*100)</f>
        <v>107.06181202370873</v>
      </c>
      <c r="H107" s="5">
        <f>SUM(H106/F106*100)</f>
        <v>108.12870448772227</v>
      </c>
      <c r="I107" s="5">
        <f>SUM(I106/G106*100)</f>
        <v>106.1531161024992</v>
      </c>
      <c r="J107" s="5">
        <f>SUM(J106/H106*100)</f>
        <v>107.2043852779953</v>
      </c>
      <c r="K107" s="5">
        <f>SUM(K106/I106*100)</f>
        <v>105.75175085680226</v>
      </c>
      <c r="L107" s="5">
        <f>SUM(L106/J106*100)</f>
        <v>106.79327976625275</v>
      </c>
    </row>
    <row r="108" spans="2:12" ht="37.5">
      <c r="B108" s="6" t="s">
        <v>387</v>
      </c>
      <c r="C108" s="4" t="s">
        <v>427</v>
      </c>
      <c r="D108" s="4">
        <v>105.4</v>
      </c>
      <c r="E108" s="5">
        <v>105.4</v>
      </c>
      <c r="F108" s="5">
        <v>107.7</v>
      </c>
      <c r="G108" s="5">
        <v>106</v>
      </c>
      <c r="H108" s="5">
        <v>106</v>
      </c>
      <c r="I108" s="5">
        <v>105.1</v>
      </c>
      <c r="J108" s="5">
        <v>105.1</v>
      </c>
      <c r="K108" s="5">
        <v>104.7</v>
      </c>
      <c r="L108" s="5">
        <v>104.7</v>
      </c>
    </row>
    <row r="109" spans="2:12" ht="56.25">
      <c r="B109" s="6" t="s">
        <v>20</v>
      </c>
      <c r="C109" s="4" t="s">
        <v>137</v>
      </c>
      <c r="D109" s="4">
        <v>80.1</v>
      </c>
      <c r="E109" s="5">
        <v>117</v>
      </c>
      <c r="F109" s="5">
        <v>98</v>
      </c>
      <c r="G109" s="5">
        <v>101</v>
      </c>
      <c r="H109" s="5">
        <v>102</v>
      </c>
      <c r="I109" s="5">
        <v>101</v>
      </c>
      <c r="J109" s="5">
        <v>102</v>
      </c>
      <c r="K109" s="5">
        <v>101</v>
      </c>
      <c r="L109" s="5">
        <v>102</v>
      </c>
    </row>
    <row r="110" spans="2:12" ht="18.75" hidden="1">
      <c r="B110" s="6" t="s">
        <v>21</v>
      </c>
      <c r="C110" s="4" t="s">
        <v>22</v>
      </c>
      <c r="D110" s="4"/>
      <c r="E110" s="5"/>
      <c r="F110" s="5"/>
      <c r="G110" s="5"/>
      <c r="H110" s="5"/>
      <c r="I110" s="5"/>
      <c r="J110" s="5"/>
      <c r="K110" s="5"/>
      <c r="L110" s="5"/>
    </row>
    <row r="111" spans="2:12" ht="18.75" hidden="1">
      <c r="B111" s="6" t="s">
        <v>23</v>
      </c>
      <c r="C111" s="4"/>
      <c r="D111" s="4"/>
      <c r="E111" s="5"/>
      <c r="F111" s="5"/>
      <c r="G111" s="5"/>
      <c r="H111" s="5"/>
      <c r="I111" s="5"/>
      <c r="J111" s="5"/>
      <c r="K111" s="5"/>
      <c r="L111" s="5"/>
    </row>
    <row r="112" spans="2:12" ht="18.75" hidden="1">
      <c r="B112" s="6" t="s">
        <v>24</v>
      </c>
      <c r="C112" s="4" t="s">
        <v>25</v>
      </c>
      <c r="D112" s="4"/>
      <c r="E112" s="5"/>
      <c r="F112" s="5"/>
      <c r="G112" s="5"/>
      <c r="H112" s="5"/>
      <c r="I112" s="5"/>
      <c r="J112" s="5"/>
      <c r="K112" s="5"/>
      <c r="L112" s="5"/>
    </row>
    <row r="113" spans="2:12" ht="18.75" hidden="1">
      <c r="B113" s="6" t="s">
        <v>26</v>
      </c>
      <c r="C113" s="4" t="s">
        <v>25</v>
      </c>
      <c r="D113" s="4"/>
      <c r="E113" s="5"/>
      <c r="F113" s="5"/>
      <c r="G113" s="5"/>
      <c r="H113" s="5"/>
      <c r="I113" s="5"/>
      <c r="J113" s="5"/>
      <c r="K113" s="5"/>
      <c r="L113" s="5"/>
    </row>
    <row r="114" spans="2:12" ht="18.75" hidden="1">
      <c r="B114" s="6" t="s">
        <v>27</v>
      </c>
      <c r="C114" s="4" t="s">
        <v>25</v>
      </c>
      <c r="D114" s="4"/>
      <c r="E114" s="5"/>
      <c r="F114" s="5"/>
      <c r="G114" s="5"/>
      <c r="H114" s="5"/>
      <c r="I114" s="5"/>
      <c r="J114" s="5"/>
      <c r="K114" s="5"/>
      <c r="L114" s="5"/>
    </row>
    <row r="115" spans="2:12" ht="37.5" hidden="1">
      <c r="B115" s="6" t="s">
        <v>28</v>
      </c>
      <c r="C115" s="4" t="s">
        <v>29</v>
      </c>
      <c r="D115" s="4"/>
      <c r="E115" s="5"/>
      <c r="F115" s="5"/>
      <c r="G115" s="5"/>
      <c r="H115" s="5"/>
      <c r="I115" s="5"/>
      <c r="J115" s="5"/>
      <c r="K115" s="5"/>
      <c r="L115" s="5"/>
    </row>
    <row r="116" spans="2:12" ht="18.75" hidden="1">
      <c r="B116" s="6" t="s">
        <v>30</v>
      </c>
      <c r="C116" s="4"/>
      <c r="D116" s="4"/>
      <c r="E116" s="5"/>
      <c r="F116" s="5"/>
      <c r="G116" s="5"/>
      <c r="H116" s="5"/>
      <c r="I116" s="5"/>
      <c r="J116" s="5"/>
      <c r="K116" s="5"/>
      <c r="L116" s="5"/>
    </row>
    <row r="117" spans="2:12" ht="18.75" hidden="1">
      <c r="B117" s="6" t="s">
        <v>24</v>
      </c>
      <c r="C117" s="4" t="s">
        <v>29</v>
      </c>
      <c r="D117" s="4"/>
      <c r="E117" s="5"/>
      <c r="F117" s="5"/>
      <c r="G117" s="5"/>
      <c r="H117" s="5"/>
      <c r="I117" s="5"/>
      <c r="J117" s="5"/>
      <c r="K117" s="5"/>
      <c r="L117" s="5"/>
    </row>
    <row r="118" spans="2:12" ht="18.75" hidden="1">
      <c r="B118" s="6" t="s">
        <v>26</v>
      </c>
      <c r="C118" s="4" t="s">
        <v>29</v>
      </c>
      <c r="D118" s="4"/>
      <c r="E118" s="5"/>
      <c r="F118" s="5"/>
      <c r="G118" s="5"/>
      <c r="H118" s="5"/>
      <c r="I118" s="5"/>
      <c r="J118" s="5"/>
      <c r="K118" s="5"/>
      <c r="L118" s="5"/>
    </row>
    <row r="119" spans="2:12" ht="18.75" hidden="1">
      <c r="B119" s="6" t="s">
        <v>27</v>
      </c>
      <c r="C119" s="4" t="s">
        <v>29</v>
      </c>
      <c r="D119" s="4"/>
      <c r="E119" s="5"/>
      <c r="F119" s="5"/>
      <c r="G119" s="5"/>
      <c r="H119" s="5"/>
      <c r="I119" s="5"/>
      <c r="J119" s="5"/>
      <c r="K119" s="5"/>
      <c r="L119" s="5"/>
    </row>
    <row r="120" spans="1:12" ht="18.75" hidden="1">
      <c r="A120" s="18"/>
      <c r="B120" s="3" t="s">
        <v>31</v>
      </c>
      <c r="C120" s="4"/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56.25" hidden="1">
      <c r="B121" s="6" t="s">
        <v>32</v>
      </c>
      <c r="C121" s="4" t="s">
        <v>33</v>
      </c>
      <c r="D121" s="4"/>
      <c r="E121" s="5"/>
      <c r="F121" s="5"/>
      <c r="G121" s="5"/>
      <c r="H121" s="5"/>
      <c r="I121" s="5"/>
      <c r="J121" s="5"/>
      <c r="K121" s="5"/>
      <c r="L121" s="5"/>
    </row>
    <row r="122" spans="2:12" ht="56.25" hidden="1">
      <c r="B122" s="6" t="s">
        <v>34</v>
      </c>
      <c r="C122" s="4" t="s">
        <v>33</v>
      </c>
      <c r="D122" s="4"/>
      <c r="E122" s="5"/>
      <c r="F122" s="5"/>
      <c r="G122" s="5"/>
      <c r="H122" s="5"/>
      <c r="I122" s="5"/>
      <c r="J122" s="5"/>
      <c r="K122" s="5"/>
      <c r="L122" s="5"/>
    </row>
    <row r="123" spans="2:12" ht="56.25" hidden="1">
      <c r="B123" s="6" t="s">
        <v>35</v>
      </c>
      <c r="C123" s="4" t="s">
        <v>33</v>
      </c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18.75">
      <c r="B124" s="3" t="s">
        <v>36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</row>
    <row r="125" spans="2:12" ht="18.75">
      <c r="B125" s="7" t="s">
        <v>37</v>
      </c>
      <c r="C125" s="8" t="s">
        <v>38</v>
      </c>
      <c r="D125" s="31">
        <f>SUM(D129+D132)</f>
        <v>159.9</v>
      </c>
      <c r="E125" s="31">
        <f>SUM(E129+E132)</f>
        <v>223.5</v>
      </c>
      <c r="F125" s="32">
        <f>SUM(F129+F132)</f>
        <v>232.50705000000002</v>
      </c>
      <c r="G125" s="32">
        <f aca="true" t="shared" si="2" ref="G125:L125">SUM(G129+G132)</f>
        <v>248.97436181625002</v>
      </c>
      <c r="H125" s="32">
        <f t="shared" si="2"/>
        <v>250.200836505</v>
      </c>
      <c r="I125" s="32">
        <f t="shared" si="2"/>
        <v>266.3647230403914</v>
      </c>
      <c r="J125" s="32">
        <f t="shared" si="2"/>
        <v>267.4614416129705</v>
      </c>
      <c r="K125" s="32">
        <f t="shared" si="2"/>
        <v>282.5479781534334</v>
      </c>
      <c r="L125" s="32">
        <f t="shared" si="2"/>
        <v>285.10480307041166</v>
      </c>
    </row>
    <row r="126" spans="2:12" ht="56.25">
      <c r="B126" s="6" t="s">
        <v>39</v>
      </c>
      <c r="C126" s="4" t="s">
        <v>137</v>
      </c>
      <c r="D126" s="21">
        <v>103.3</v>
      </c>
      <c r="E126" s="33">
        <v>135.70374688063532</v>
      </c>
      <c r="F126" s="33">
        <f>SUM(F125/E125/F127*10000)</f>
        <v>101</v>
      </c>
      <c r="G126" s="33">
        <f>SUM(G125/F125/G127*10000)</f>
        <v>101.5</v>
      </c>
      <c r="H126" s="33">
        <f>SUM(H125/F125/H127*10000)</f>
        <v>102.00000000000001</v>
      </c>
      <c r="I126" s="33">
        <f>SUM(I125/G125/I127*10000)</f>
        <v>101.6</v>
      </c>
      <c r="J126" s="33">
        <f>SUM(J125/H125/J127*10000)</f>
        <v>102.10000000000001</v>
      </c>
      <c r="K126" s="33">
        <f>SUM(K125/I125/K127*10000)</f>
        <v>101.79999999999998</v>
      </c>
      <c r="L126" s="33">
        <f>SUM(L125/J125/L127*10000)</f>
        <v>102.3</v>
      </c>
    </row>
    <row r="127" spans="2:12" ht="37.5">
      <c r="B127" s="6" t="s">
        <v>40</v>
      </c>
      <c r="C127" s="4" t="s">
        <v>427</v>
      </c>
      <c r="D127" s="33">
        <v>102</v>
      </c>
      <c r="E127" s="33">
        <v>103</v>
      </c>
      <c r="F127" s="33">
        <v>103</v>
      </c>
      <c r="G127" s="33">
        <v>105.5</v>
      </c>
      <c r="H127" s="33">
        <v>105.5</v>
      </c>
      <c r="I127" s="33">
        <v>105.3</v>
      </c>
      <c r="J127" s="33">
        <v>104.7</v>
      </c>
      <c r="K127" s="33">
        <v>104.2</v>
      </c>
      <c r="L127" s="33">
        <v>104.2</v>
      </c>
    </row>
    <row r="128" spans="2:12" ht="37.5">
      <c r="B128" s="6" t="s">
        <v>41</v>
      </c>
      <c r="C128" s="4"/>
      <c r="D128" s="21"/>
      <c r="E128" s="33"/>
      <c r="F128" s="33"/>
      <c r="G128" s="33"/>
      <c r="H128" s="33"/>
      <c r="I128" s="33"/>
      <c r="J128" s="33"/>
      <c r="K128" s="33"/>
      <c r="L128" s="33"/>
    </row>
    <row r="129" spans="2:12" ht="18.75">
      <c r="B129" s="6" t="s">
        <v>42</v>
      </c>
      <c r="C129" s="4" t="s">
        <v>43</v>
      </c>
      <c r="D129" s="34">
        <v>0</v>
      </c>
      <c r="E129" s="35">
        <v>0</v>
      </c>
      <c r="F129" s="35">
        <f aca="true" t="shared" si="3" ref="F129:G131">SUM(E129*F130*F131/10000)</f>
        <v>0</v>
      </c>
      <c r="G129" s="35">
        <f t="shared" si="3"/>
        <v>0</v>
      </c>
      <c r="H129" s="35">
        <f aca="true" t="shared" si="4" ref="H129:L131">SUM(F129*H130*H131/10000)</f>
        <v>0</v>
      </c>
      <c r="I129" s="35">
        <f t="shared" si="4"/>
        <v>0</v>
      </c>
      <c r="J129" s="35">
        <f t="shared" si="4"/>
        <v>0</v>
      </c>
      <c r="K129" s="35">
        <f t="shared" si="4"/>
        <v>0</v>
      </c>
      <c r="L129" s="35">
        <f t="shared" si="4"/>
        <v>0</v>
      </c>
    </row>
    <row r="130" spans="2:12" ht="56.25">
      <c r="B130" s="6" t="s">
        <v>44</v>
      </c>
      <c r="C130" s="4" t="s">
        <v>137</v>
      </c>
      <c r="D130" s="34">
        <v>0</v>
      </c>
      <c r="E130" s="35">
        <v>0</v>
      </c>
      <c r="F130" s="35">
        <f t="shared" si="3"/>
        <v>0</v>
      </c>
      <c r="G130" s="35">
        <f t="shared" si="3"/>
        <v>0</v>
      </c>
      <c r="H130" s="35">
        <f t="shared" si="4"/>
        <v>0</v>
      </c>
      <c r="I130" s="35">
        <f t="shared" si="4"/>
        <v>0</v>
      </c>
      <c r="J130" s="35">
        <f t="shared" si="4"/>
        <v>0</v>
      </c>
      <c r="K130" s="35">
        <f t="shared" si="4"/>
        <v>0</v>
      </c>
      <c r="L130" s="35">
        <f t="shared" si="4"/>
        <v>0</v>
      </c>
    </row>
    <row r="131" spans="2:12" ht="37.5">
      <c r="B131" s="6" t="s">
        <v>45</v>
      </c>
      <c r="C131" s="4" t="s">
        <v>427</v>
      </c>
      <c r="D131" s="34">
        <v>0</v>
      </c>
      <c r="E131" s="35">
        <v>0</v>
      </c>
      <c r="F131" s="35">
        <f t="shared" si="3"/>
        <v>0</v>
      </c>
      <c r="G131" s="35">
        <f t="shared" si="3"/>
        <v>0</v>
      </c>
      <c r="H131" s="35">
        <f t="shared" si="4"/>
        <v>0</v>
      </c>
      <c r="I131" s="35">
        <f t="shared" si="4"/>
        <v>0</v>
      </c>
      <c r="J131" s="35">
        <f t="shared" si="4"/>
        <v>0</v>
      </c>
      <c r="K131" s="35">
        <f t="shared" si="4"/>
        <v>0</v>
      </c>
      <c r="L131" s="35">
        <f t="shared" si="4"/>
        <v>0</v>
      </c>
    </row>
    <row r="132" spans="2:12" ht="18.75">
      <c r="B132" s="6" t="s">
        <v>46</v>
      </c>
      <c r="C132" s="4" t="s">
        <v>43</v>
      </c>
      <c r="D132" s="35">
        <v>159.9</v>
      </c>
      <c r="E132" s="35">
        <v>223.5</v>
      </c>
      <c r="F132" s="35">
        <f>E132*F133*F134/100/100</f>
        <v>232.50705000000002</v>
      </c>
      <c r="G132" s="35">
        <f>F132*G133*G134/100/100</f>
        <v>248.97436181625002</v>
      </c>
      <c r="H132" s="35">
        <f>F132*H133*H134/100/100</f>
        <v>250.200836505</v>
      </c>
      <c r="I132" s="35">
        <f>G132*I133*I134/100/100</f>
        <v>266.3647230403914</v>
      </c>
      <c r="J132" s="35">
        <f>H132*J133*J134/100/100</f>
        <v>267.4614416129705</v>
      </c>
      <c r="K132" s="35">
        <f>I132*K133*K134/100/100</f>
        <v>282.5479781534334</v>
      </c>
      <c r="L132" s="35">
        <f>J132*L133*L134/100/100</f>
        <v>285.10480307041166</v>
      </c>
    </row>
    <row r="133" spans="2:12" ht="56.25">
      <c r="B133" s="6" t="s">
        <v>47</v>
      </c>
      <c r="C133" s="4" t="s">
        <v>137</v>
      </c>
      <c r="D133" s="33">
        <v>103.3</v>
      </c>
      <c r="E133" s="33">
        <f>E132/D132/1.03*100</f>
        <v>135.70374688063532</v>
      </c>
      <c r="F133" s="33">
        <v>101</v>
      </c>
      <c r="G133" s="33">
        <v>101.5</v>
      </c>
      <c r="H133" s="33">
        <v>102</v>
      </c>
      <c r="I133" s="33">
        <v>101.6</v>
      </c>
      <c r="J133" s="33">
        <v>102.1</v>
      </c>
      <c r="K133" s="33">
        <v>101.8</v>
      </c>
      <c r="L133" s="33">
        <v>102.3</v>
      </c>
    </row>
    <row r="134" spans="2:12" ht="37.5">
      <c r="B134" s="6" t="s">
        <v>48</v>
      </c>
      <c r="C134" s="4" t="s">
        <v>427</v>
      </c>
      <c r="D134" s="5">
        <v>102</v>
      </c>
      <c r="E134" s="5">
        <v>103</v>
      </c>
      <c r="F134" s="5">
        <v>103</v>
      </c>
      <c r="G134" s="5">
        <v>105.5</v>
      </c>
      <c r="H134" s="5">
        <v>105.5</v>
      </c>
      <c r="I134" s="5">
        <v>105.3</v>
      </c>
      <c r="J134" s="5">
        <v>104.7</v>
      </c>
      <c r="K134" s="5">
        <v>104.2</v>
      </c>
      <c r="L134" s="5">
        <v>104.2</v>
      </c>
    </row>
    <row r="135" spans="2:12" ht="18.75">
      <c r="B135" s="3" t="s">
        <v>49</v>
      </c>
      <c r="C135" s="4"/>
      <c r="D135" s="4"/>
      <c r="E135" s="5"/>
      <c r="F135" s="5"/>
      <c r="G135" s="5"/>
      <c r="H135" s="5"/>
      <c r="I135" s="5"/>
      <c r="J135" s="5"/>
      <c r="K135" s="5"/>
      <c r="L135" s="5"/>
    </row>
    <row r="136" spans="2:12" ht="18.75">
      <c r="B136" s="3" t="s">
        <v>50</v>
      </c>
      <c r="C136" s="4"/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56.25">
      <c r="B137" s="6" t="s">
        <v>51</v>
      </c>
      <c r="C137" s="4" t="s">
        <v>52</v>
      </c>
      <c r="D137" s="4">
        <v>63.8</v>
      </c>
      <c r="E137" s="43">
        <v>64</v>
      </c>
      <c r="F137" s="43">
        <v>64</v>
      </c>
      <c r="G137" s="43">
        <v>64</v>
      </c>
      <c r="H137" s="43">
        <v>64</v>
      </c>
      <c r="I137" s="43">
        <v>64</v>
      </c>
      <c r="J137" s="43">
        <v>64</v>
      </c>
      <c r="K137" s="43">
        <v>64</v>
      </c>
      <c r="L137" s="43">
        <v>64</v>
      </c>
    </row>
    <row r="138" spans="2:12" ht="18.75" hidden="1">
      <c r="B138" s="6" t="s">
        <v>53</v>
      </c>
      <c r="C138" s="4" t="s">
        <v>52</v>
      </c>
      <c r="D138" s="4"/>
      <c r="E138" s="5"/>
      <c r="F138" s="5"/>
      <c r="G138" s="5"/>
      <c r="H138" s="5"/>
      <c r="I138" s="5"/>
      <c r="J138" s="5"/>
      <c r="K138" s="5"/>
      <c r="L138" s="5"/>
    </row>
    <row r="139" spans="2:12" ht="56.25" hidden="1">
      <c r="B139" s="7" t="s">
        <v>54</v>
      </c>
      <c r="C139" s="8" t="s">
        <v>55</v>
      </c>
      <c r="D139" s="8"/>
      <c r="E139" s="5"/>
      <c r="F139" s="5"/>
      <c r="G139" s="5"/>
      <c r="H139" s="5"/>
      <c r="I139" s="5"/>
      <c r="J139" s="5"/>
      <c r="K139" s="5"/>
      <c r="L139" s="5"/>
    </row>
    <row r="140" spans="2:12" ht="56.25" hidden="1">
      <c r="B140" s="6" t="s">
        <v>56</v>
      </c>
      <c r="C140" s="8" t="s">
        <v>55</v>
      </c>
      <c r="D140" s="8"/>
      <c r="E140" s="5"/>
      <c r="F140" s="5"/>
      <c r="G140" s="5"/>
      <c r="H140" s="5"/>
      <c r="I140" s="5"/>
      <c r="J140" s="5"/>
      <c r="K140" s="5"/>
      <c r="L140" s="5"/>
    </row>
    <row r="141" spans="2:12" ht="56.25">
      <c r="B141" s="6" t="s">
        <v>57</v>
      </c>
      <c r="C141" s="4" t="s">
        <v>58</v>
      </c>
      <c r="D141" s="4">
        <v>47.1</v>
      </c>
      <c r="E141" s="43">
        <v>46.5</v>
      </c>
      <c r="F141" s="43">
        <v>46.5</v>
      </c>
      <c r="G141" s="43">
        <v>46.5</v>
      </c>
      <c r="H141" s="43">
        <v>46.5</v>
      </c>
      <c r="I141" s="43">
        <v>46.5</v>
      </c>
      <c r="J141" s="43">
        <v>46.5</v>
      </c>
      <c r="K141" s="43">
        <v>46.5</v>
      </c>
      <c r="L141" s="43">
        <v>46.5</v>
      </c>
    </row>
    <row r="142" spans="2:12" ht="18.75" hidden="1">
      <c r="B142" s="3" t="s">
        <v>59</v>
      </c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56.25" hidden="1">
      <c r="B143" s="6" t="s">
        <v>60</v>
      </c>
      <c r="C143" s="4" t="s">
        <v>61</v>
      </c>
      <c r="D143" s="4"/>
      <c r="E143" s="5"/>
      <c r="F143" s="5"/>
      <c r="G143" s="5"/>
      <c r="H143" s="5"/>
      <c r="I143" s="5"/>
      <c r="J143" s="5"/>
      <c r="K143" s="5"/>
      <c r="L143" s="5"/>
    </row>
    <row r="144" spans="2:12" ht="18.75" hidden="1">
      <c r="B144" s="6" t="s">
        <v>63</v>
      </c>
      <c r="C144" s="4" t="s">
        <v>64</v>
      </c>
      <c r="D144" s="4"/>
      <c r="E144" s="5"/>
      <c r="F144" s="5"/>
      <c r="G144" s="5"/>
      <c r="H144" s="5"/>
      <c r="I144" s="5"/>
      <c r="J144" s="5"/>
      <c r="K144" s="5"/>
      <c r="L144" s="5"/>
    </row>
    <row r="145" spans="2:12" ht="18.75" hidden="1">
      <c r="B145" s="6" t="s">
        <v>65</v>
      </c>
      <c r="C145" s="4" t="s">
        <v>64</v>
      </c>
      <c r="D145" s="4"/>
      <c r="E145" s="5"/>
      <c r="F145" s="5"/>
      <c r="G145" s="5"/>
      <c r="H145" s="5"/>
      <c r="I145" s="5"/>
      <c r="J145" s="5"/>
      <c r="K145" s="5"/>
      <c r="L145" s="5"/>
    </row>
    <row r="146" spans="2:12" ht="37.5">
      <c r="B146" s="3" t="s">
        <v>66</v>
      </c>
      <c r="C146" s="4"/>
      <c r="D146" s="4"/>
      <c r="E146" s="5"/>
      <c r="F146" s="5"/>
      <c r="G146" s="5"/>
      <c r="H146" s="5"/>
      <c r="I146" s="5"/>
      <c r="J146" s="5"/>
      <c r="K146" s="5"/>
      <c r="L146" s="5"/>
    </row>
    <row r="147" spans="2:12" ht="18.75" hidden="1">
      <c r="B147" s="6" t="s">
        <v>67</v>
      </c>
      <c r="C147" s="4" t="s">
        <v>68</v>
      </c>
      <c r="D147" s="4"/>
      <c r="E147" s="5"/>
      <c r="F147" s="5"/>
      <c r="G147" s="5"/>
      <c r="H147" s="5"/>
      <c r="I147" s="5"/>
      <c r="J147" s="5"/>
      <c r="K147" s="5"/>
      <c r="L147" s="5"/>
    </row>
    <row r="148" spans="2:12" ht="18.75" hidden="1">
      <c r="B148" s="6" t="s">
        <v>69</v>
      </c>
      <c r="C148" s="4" t="s">
        <v>68</v>
      </c>
      <c r="D148" s="4"/>
      <c r="E148" s="5"/>
      <c r="F148" s="5"/>
      <c r="G148" s="5"/>
      <c r="H148" s="5"/>
      <c r="I148" s="5"/>
      <c r="J148" s="5"/>
      <c r="K148" s="5"/>
      <c r="L148" s="5"/>
    </row>
    <row r="149" spans="2:12" ht="18.75" hidden="1">
      <c r="B149" s="6" t="s">
        <v>70</v>
      </c>
      <c r="C149" s="4" t="s">
        <v>68</v>
      </c>
      <c r="D149" s="4"/>
      <c r="E149" s="5"/>
      <c r="F149" s="5"/>
      <c r="G149" s="5"/>
      <c r="H149" s="5"/>
      <c r="I149" s="5"/>
      <c r="J149" s="5"/>
      <c r="K149" s="5"/>
      <c r="L149" s="5"/>
    </row>
    <row r="150" spans="2:12" ht="18.75" hidden="1">
      <c r="B150" s="6" t="s">
        <v>71</v>
      </c>
      <c r="C150" s="4" t="s">
        <v>68</v>
      </c>
      <c r="D150" s="4"/>
      <c r="E150" s="5"/>
      <c r="F150" s="5"/>
      <c r="G150" s="5"/>
      <c r="H150" s="5"/>
      <c r="I150" s="5"/>
      <c r="J150" s="5"/>
      <c r="K150" s="5"/>
      <c r="L150" s="5"/>
    </row>
    <row r="151" spans="2:12" ht="18.75">
      <c r="B151" s="6" t="s">
        <v>72</v>
      </c>
      <c r="C151" s="4" t="s">
        <v>68</v>
      </c>
      <c r="D151" s="4">
        <v>5.57</v>
      </c>
      <c r="E151" s="5">
        <v>5.29</v>
      </c>
      <c r="F151" s="5">
        <v>5.34</v>
      </c>
      <c r="G151" s="5">
        <v>5.4</v>
      </c>
      <c r="H151" s="5">
        <v>5.45</v>
      </c>
      <c r="I151" s="5">
        <v>5.45</v>
      </c>
      <c r="J151" s="5">
        <v>5.56</v>
      </c>
      <c r="K151" s="5">
        <v>5.51</v>
      </c>
      <c r="L151" s="5">
        <v>5.67</v>
      </c>
    </row>
    <row r="152" spans="2:12" ht="18.75">
      <c r="B152" s="6" t="s">
        <v>73</v>
      </c>
      <c r="C152" s="4" t="s">
        <v>68</v>
      </c>
      <c r="D152" s="4">
        <v>0.82</v>
      </c>
      <c r="E152" s="5">
        <v>0.79</v>
      </c>
      <c r="F152" s="5">
        <v>0.8</v>
      </c>
      <c r="G152" s="5">
        <v>0.8</v>
      </c>
      <c r="H152" s="5">
        <v>0.8</v>
      </c>
      <c r="I152" s="5">
        <v>0.8</v>
      </c>
      <c r="J152" s="5">
        <v>0.81</v>
      </c>
      <c r="K152" s="5">
        <v>0.81</v>
      </c>
      <c r="L152" s="5">
        <v>0.82</v>
      </c>
    </row>
    <row r="153" spans="2:12" ht="18.75">
      <c r="B153" s="6" t="s">
        <v>74</v>
      </c>
      <c r="C153" s="4" t="s">
        <v>68</v>
      </c>
      <c r="D153" s="4">
        <v>1.67</v>
      </c>
      <c r="E153" s="5">
        <v>2.46</v>
      </c>
      <c r="F153" s="5">
        <v>2.48</v>
      </c>
      <c r="G153" s="5">
        <v>2.52</v>
      </c>
      <c r="H153" s="5">
        <v>2.53</v>
      </c>
      <c r="I153" s="5">
        <v>2.56</v>
      </c>
      <c r="J153" s="5">
        <v>2.59</v>
      </c>
      <c r="K153" s="5">
        <v>2.61</v>
      </c>
      <c r="L153" s="5">
        <v>2.65</v>
      </c>
    </row>
    <row r="154" spans="2:12" ht="18.75">
      <c r="B154" s="6" t="s">
        <v>75</v>
      </c>
      <c r="C154" s="4" t="s">
        <v>68</v>
      </c>
      <c r="D154" s="4">
        <v>1.51</v>
      </c>
      <c r="E154" s="5">
        <v>1.77</v>
      </c>
      <c r="F154" s="5">
        <v>1.78</v>
      </c>
      <c r="G154" s="5">
        <v>1.78</v>
      </c>
      <c r="H154" s="5">
        <v>1.8</v>
      </c>
      <c r="I154" s="5">
        <v>1.8</v>
      </c>
      <c r="J154" s="5">
        <v>1.83</v>
      </c>
      <c r="K154" s="5">
        <v>1.82</v>
      </c>
      <c r="L154" s="5">
        <v>1.85</v>
      </c>
    </row>
    <row r="155" spans="2:12" ht="18.75" hidden="1">
      <c r="B155" s="6" t="s">
        <v>76</v>
      </c>
      <c r="C155" s="4" t="s">
        <v>77</v>
      </c>
      <c r="D155" s="4"/>
      <c r="E155" s="5"/>
      <c r="F155" s="5"/>
      <c r="G155" s="5"/>
      <c r="H155" s="5"/>
      <c r="I155" s="5"/>
      <c r="J155" s="5"/>
      <c r="K155" s="5"/>
      <c r="L155" s="5"/>
    </row>
    <row r="156" spans="2:12" ht="18.75">
      <c r="B156" s="6" t="s">
        <v>78</v>
      </c>
      <c r="C156" s="4" t="s">
        <v>79</v>
      </c>
      <c r="D156" s="4">
        <v>0.034</v>
      </c>
      <c r="E156" s="28">
        <v>0.059</v>
      </c>
      <c r="F156" s="28">
        <v>0.06</v>
      </c>
      <c r="G156" s="28">
        <v>0.061</v>
      </c>
      <c r="H156" s="28">
        <v>0.062</v>
      </c>
      <c r="I156" s="28">
        <v>0.063</v>
      </c>
      <c r="J156" s="28">
        <v>0.064</v>
      </c>
      <c r="K156" s="28">
        <v>0.064</v>
      </c>
      <c r="L156" s="28">
        <v>0.066</v>
      </c>
    </row>
    <row r="157" spans="2:12" ht="18.75" hidden="1">
      <c r="B157" s="6" t="s">
        <v>80</v>
      </c>
      <c r="C157" s="4" t="s">
        <v>81</v>
      </c>
      <c r="D157" s="4"/>
      <c r="E157" s="5"/>
      <c r="F157" s="5"/>
      <c r="G157" s="5"/>
      <c r="H157" s="5"/>
      <c r="I157" s="5"/>
      <c r="J157" s="5"/>
      <c r="K157" s="5"/>
      <c r="L157" s="5"/>
    </row>
    <row r="158" spans="2:12" ht="18.75" hidden="1">
      <c r="B158" s="6" t="s">
        <v>82</v>
      </c>
      <c r="C158" s="4" t="s">
        <v>68</v>
      </c>
      <c r="D158" s="4"/>
      <c r="E158" s="5"/>
      <c r="F158" s="5"/>
      <c r="G158" s="5"/>
      <c r="H158" s="5"/>
      <c r="I158" s="5"/>
      <c r="J158" s="5"/>
      <c r="K158" s="5"/>
      <c r="L158" s="5"/>
    </row>
    <row r="159" spans="2:12" ht="18.75" hidden="1">
      <c r="B159" s="6" t="s">
        <v>83</v>
      </c>
      <c r="C159" s="4" t="s">
        <v>84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18.75">
      <c r="B160" s="6" t="s">
        <v>85</v>
      </c>
      <c r="C160" s="4" t="s">
        <v>68</v>
      </c>
      <c r="D160" s="4">
        <v>1.06</v>
      </c>
      <c r="E160" s="5">
        <v>1.58</v>
      </c>
      <c r="F160" s="5">
        <v>1.59</v>
      </c>
      <c r="G160" s="5">
        <v>1.62</v>
      </c>
      <c r="H160" s="5">
        <v>1.63</v>
      </c>
      <c r="I160" s="5">
        <v>1.64</v>
      </c>
      <c r="J160" s="5">
        <v>1.66</v>
      </c>
      <c r="K160" s="5">
        <v>1.67</v>
      </c>
      <c r="L160" s="5">
        <v>1.7</v>
      </c>
    </row>
    <row r="161" spans="2:12" ht="18.75" hidden="1">
      <c r="B161" s="6" t="s">
        <v>86</v>
      </c>
      <c r="C161" s="4" t="s">
        <v>68</v>
      </c>
      <c r="D161" s="4"/>
      <c r="E161" s="5"/>
      <c r="F161" s="5"/>
      <c r="G161" s="5"/>
      <c r="H161" s="5"/>
      <c r="I161" s="5"/>
      <c r="J161" s="5"/>
      <c r="K161" s="5"/>
      <c r="L161" s="5"/>
    </row>
    <row r="162" spans="2:12" ht="18.75">
      <c r="B162" s="6" t="s">
        <v>87</v>
      </c>
      <c r="C162" s="4" t="s">
        <v>68</v>
      </c>
      <c r="D162" s="4">
        <v>0.007</v>
      </c>
      <c r="E162" s="28">
        <v>0.007</v>
      </c>
      <c r="F162" s="28">
        <v>0.007</v>
      </c>
      <c r="G162" s="28">
        <v>0.007</v>
      </c>
      <c r="H162" s="28">
        <v>0.007</v>
      </c>
      <c r="I162" s="28">
        <v>0.007</v>
      </c>
      <c r="J162" s="28">
        <v>0.007</v>
      </c>
      <c r="K162" s="28">
        <v>0.007</v>
      </c>
      <c r="L162" s="28">
        <v>0.007</v>
      </c>
    </row>
    <row r="163" spans="2:12" ht="18.75" hidden="1">
      <c r="B163" s="6" t="s">
        <v>88</v>
      </c>
      <c r="C163" s="4" t="s">
        <v>68</v>
      </c>
      <c r="D163" s="4"/>
      <c r="E163" s="5"/>
      <c r="F163" s="5"/>
      <c r="G163" s="5"/>
      <c r="H163" s="5"/>
      <c r="I163" s="5"/>
      <c r="J163" s="5"/>
      <c r="K163" s="5"/>
      <c r="L163" s="5"/>
    </row>
    <row r="164" spans="2:12" ht="18.75" hidden="1">
      <c r="B164" s="6" t="s">
        <v>89</v>
      </c>
      <c r="C164" s="4" t="s">
        <v>68</v>
      </c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18.75" hidden="1">
      <c r="B165" s="6" t="s">
        <v>90</v>
      </c>
      <c r="C165" s="4" t="s">
        <v>68</v>
      </c>
      <c r="D165" s="4"/>
      <c r="E165" s="5"/>
      <c r="F165" s="5"/>
      <c r="G165" s="5"/>
      <c r="H165" s="5"/>
      <c r="I165" s="5"/>
      <c r="J165" s="5"/>
      <c r="K165" s="5"/>
      <c r="L165" s="5"/>
    </row>
    <row r="166" spans="2:12" ht="18.75" hidden="1">
      <c r="B166" s="10" t="s">
        <v>91</v>
      </c>
      <c r="C166" s="11" t="s">
        <v>92</v>
      </c>
      <c r="D166" s="11"/>
      <c r="E166" s="12"/>
      <c r="F166" s="12"/>
      <c r="G166" s="12"/>
      <c r="H166" s="12"/>
      <c r="I166" s="12"/>
      <c r="J166" s="12"/>
      <c r="K166" s="12"/>
      <c r="L166" s="12"/>
    </row>
    <row r="167" spans="2:12" ht="18.75" hidden="1">
      <c r="B167" s="6" t="s">
        <v>93</v>
      </c>
      <c r="C167" s="4" t="s">
        <v>92</v>
      </c>
      <c r="D167" s="4"/>
      <c r="E167" s="5"/>
      <c r="F167" s="5"/>
      <c r="G167" s="5"/>
      <c r="H167" s="5"/>
      <c r="I167" s="5"/>
      <c r="J167" s="5"/>
      <c r="K167" s="5"/>
      <c r="L167" s="5"/>
    </row>
    <row r="168" spans="2:12" ht="18.75" hidden="1">
      <c r="B168" s="6" t="s">
        <v>94</v>
      </c>
      <c r="C168" s="4" t="s">
        <v>92</v>
      </c>
      <c r="D168" s="4"/>
      <c r="E168" s="5"/>
      <c r="F168" s="5"/>
      <c r="G168" s="5"/>
      <c r="H168" s="5"/>
      <c r="I168" s="5"/>
      <c r="J168" s="5"/>
      <c r="K168" s="5"/>
      <c r="L168" s="5"/>
    </row>
    <row r="169" spans="2:12" ht="18.75" hidden="1">
      <c r="B169" s="6" t="s">
        <v>95</v>
      </c>
      <c r="C169" s="4" t="s">
        <v>92</v>
      </c>
      <c r="D169" s="4"/>
      <c r="E169" s="5"/>
      <c r="F169" s="5"/>
      <c r="G169" s="5"/>
      <c r="H169" s="5"/>
      <c r="I169" s="5"/>
      <c r="J169" s="5"/>
      <c r="K169" s="5"/>
      <c r="L169" s="5"/>
    </row>
    <row r="170" spans="2:12" ht="18.75" hidden="1">
      <c r="B170" s="6" t="s">
        <v>96</v>
      </c>
      <c r="C170" s="4" t="s">
        <v>92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37.5" hidden="1">
      <c r="B171" s="6" t="s">
        <v>97</v>
      </c>
      <c r="C171" s="4" t="s">
        <v>92</v>
      </c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37.5" hidden="1">
      <c r="B172" s="6" t="s">
        <v>98</v>
      </c>
      <c r="C172" s="4" t="s">
        <v>92</v>
      </c>
      <c r="D172" s="4"/>
      <c r="E172" s="5"/>
      <c r="F172" s="5"/>
      <c r="G172" s="5"/>
      <c r="H172" s="5"/>
      <c r="I172" s="5"/>
      <c r="J172" s="5"/>
      <c r="K172" s="5"/>
      <c r="L172" s="5"/>
    </row>
    <row r="173" spans="2:12" ht="18.75" hidden="1">
      <c r="B173" s="6" t="s">
        <v>99</v>
      </c>
      <c r="C173" s="4" t="s">
        <v>100</v>
      </c>
      <c r="D173" s="4"/>
      <c r="E173" s="5"/>
      <c r="F173" s="5"/>
      <c r="G173" s="5"/>
      <c r="H173" s="5"/>
      <c r="I173" s="5"/>
      <c r="J173" s="5"/>
      <c r="K173" s="5"/>
      <c r="L173" s="5"/>
    </row>
    <row r="174" spans="2:12" ht="18.75" hidden="1">
      <c r="B174" s="6" t="s">
        <v>101</v>
      </c>
      <c r="C174" s="4" t="s">
        <v>77</v>
      </c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.75" hidden="1">
      <c r="B175" s="6" t="s">
        <v>102</v>
      </c>
      <c r="C175" s="4" t="s">
        <v>103</v>
      </c>
      <c r="D175" s="4"/>
      <c r="E175" s="5"/>
      <c r="F175" s="5"/>
      <c r="G175" s="5"/>
      <c r="H175" s="5"/>
      <c r="I175" s="5"/>
      <c r="J175" s="5"/>
      <c r="K175" s="5"/>
      <c r="L175" s="5"/>
    </row>
    <row r="176" spans="2:12" ht="56.25">
      <c r="B176" s="6" t="s">
        <v>104</v>
      </c>
      <c r="C176" s="4" t="s">
        <v>79</v>
      </c>
      <c r="D176" s="4">
        <v>0.008</v>
      </c>
      <c r="E176" s="28">
        <v>0.014</v>
      </c>
      <c r="F176" s="28">
        <v>0.018</v>
      </c>
      <c r="G176" s="28">
        <v>0.018</v>
      </c>
      <c r="H176" s="28">
        <v>0.018</v>
      </c>
      <c r="I176" s="28">
        <v>0.018</v>
      </c>
      <c r="J176" s="28">
        <v>0.019</v>
      </c>
      <c r="K176" s="28">
        <v>0.018</v>
      </c>
      <c r="L176" s="28">
        <v>0.019</v>
      </c>
    </row>
    <row r="177" spans="2:12" ht="18.75" hidden="1">
      <c r="B177" s="6" t="s">
        <v>105</v>
      </c>
      <c r="C177" s="4" t="s">
        <v>68</v>
      </c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.75" hidden="1">
      <c r="B178" s="6" t="s">
        <v>106</v>
      </c>
      <c r="C178" s="4" t="s">
        <v>81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18.75" hidden="1">
      <c r="B179" s="6" t="s">
        <v>107</v>
      </c>
      <c r="C179" s="4" t="s">
        <v>81</v>
      </c>
      <c r="D179" s="4"/>
      <c r="E179" s="5"/>
      <c r="F179" s="5"/>
      <c r="G179" s="5"/>
      <c r="H179" s="5"/>
      <c r="I179" s="5"/>
      <c r="J179" s="5"/>
      <c r="K179" s="5"/>
      <c r="L179" s="5"/>
    </row>
    <row r="180" spans="2:12" ht="18.75" hidden="1">
      <c r="B180" s="6" t="s">
        <v>108</v>
      </c>
      <c r="C180" s="4" t="s">
        <v>68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2:12" ht="18.75" hidden="1">
      <c r="B181" s="6" t="s">
        <v>109</v>
      </c>
      <c r="C181" s="4" t="s">
        <v>81</v>
      </c>
      <c r="D181" s="4"/>
      <c r="E181" s="5"/>
      <c r="F181" s="5"/>
      <c r="G181" s="5"/>
      <c r="H181" s="5"/>
      <c r="I181" s="5"/>
      <c r="J181" s="5"/>
      <c r="K181" s="5"/>
      <c r="L181" s="5"/>
    </row>
    <row r="182" spans="1:13" ht="60.75" customHeight="1" hidden="1">
      <c r="A182" s="19"/>
      <c r="B182" s="6" t="s">
        <v>388</v>
      </c>
      <c r="C182" s="4" t="s">
        <v>81</v>
      </c>
      <c r="D182" s="4"/>
      <c r="E182" s="5"/>
      <c r="F182" s="5"/>
      <c r="G182" s="5"/>
      <c r="H182" s="5"/>
      <c r="I182" s="5"/>
      <c r="J182" s="5"/>
      <c r="K182" s="5"/>
      <c r="L182" s="5"/>
      <c r="M182" s="18"/>
    </row>
    <row r="183" spans="2:12" ht="37.5" hidden="1">
      <c r="B183" s="6" t="s">
        <v>110</v>
      </c>
      <c r="C183" s="4" t="s">
        <v>111</v>
      </c>
      <c r="D183" s="4"/>
      <c r="E183" s="5"/>
      <c r="F183" s="5"/>
      <c r="G183" s="5"/>
      <c r="H183" s="5"/>
      <c r="I183" s="5"/>
      <c r="J183" s="5"/>
      <c r="K183" s="5"/>
      <c r="L183" s="5"/>
    </row>
    <row r="184" spans="2:12" ht="18.75" hidden="1">
      <c r="B184" s="6" t="s">
        <v>112</v>
      </c>
      <c r="C184" s="4" t="s">
        <v>113</v>
      </c>
      <c r="D184" s="4"/>
      <c r="E184" s="5"/>
      <c r="F184" s="5"/>
      <c r="G184" s="5"/>
      <c r="H184" s="5"/>
      <c r="I184" s="5"/>
      <c r="J184" s="5"/>
      <c r="K184" s="5"/>
      <c r="L184" s="5"/>
    </row>
    <row r="185" spans="2:12" ht="37.5" hidden="1">
      <c r="B185" s="7" t="s">
        <v>114</v>
      </c>
      <c r="C185" s="4" t="s">
        <v>68</v>
      </c>
      <c r="D185" s="4"/>
      <c r="E185" s="5"/>
      <c r="F185" s="5"/>
      <c r="G185" s="5"/>
      <c r="H185" s="5"/>
      <c r="I185" s="5"/>
      <c r="J185" s="5"/>
      <c r="K185" s="5"/>
      <c r="L185" s="5"/>
    </row>
    <row r="186" spans="2:12" ht="37.5" hidden="1">
      <c r="B186" s="7" t="s">
        <v>115</v>
      </c>
      <c r="C186" s="4" t="s">
        <v>116</v>
      </c>
      <c r="D186" s="4"/>
      <c r="E186" s="5"/>
      <c r="F186" s="5"/>
      <c r="G186" s="5"/>
      <c r="H186" s="5"/>
      <c r="I186" s="5"/>
      <c r="J186" s="5"/>
      <c r="K186" s="5"/>
      <c r="L186" s="5"/>
    </row>
    <row r="187" spans="2:12" ht="18.75" hidden="1">
      <c r="B187" s="6" t="s">
        <v>117</v>
      </c>
      <c r="C187" s="4" t="s">
        <v>81</v>
      </c>
      <c r="D187" s="4"/>
      <c r="E187" s="5"/>
      <c r="F187" s="5"/>
      <c r="G187" s="5"/>
      <c r="H187" s="5"/>
      <c r="I187" s="5"/>
      <c r="J187" s="5"/>
      <c r="K187" s="5"/>
      <c r="L187" s="5"/>
    </row>
    <row r="188" spans="2:12" ht="18.75" hidden="1">
      <c r="B188" s="7" t="s">
        <v>118</v>
      </c>
      <c r="C188" s="4" t="s">
        <v>64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37.5" hidden="1">
      <c r="B189" s="7" t="s">
        <v>119</v>
      </c>
      <c r="C189" s="4" t="s">
        <v>120</v>
      </c>
      <c r="D189" s="4"/>
      <c r="E189" s="5"/>
      <c r="F189" s="5"/>
      <c r="G189" s="5"/>
      <c r="H189" s="5"/>
      <c r="I189" s="5"/>
      <c r="J189" s="5"/>
      <c r="K189" s="5"/>
      <c r="L189" s="5"/>
    </row>
    <row r="190" spans="2:12" ht="18.75" hidden="1">
      <c r="B190" s="6" t="s">
        <v>121</v>
      </c>
      <c r="C190" s="4" t="s">
        <v>120</v>
      </c>
      <c r="D190" s="4"/>
      <c r="E190" s="5"/>
      <c r="F190" s="5"/>
      <c r="G190" s="5"/>
      <c r="H190" s="5"/>
      <c r="I190" s="5"/>
      <c r="J190" s="5"/>
      <c r="K190" s="5"/>
      <c r="L190" s="5"/>
    </row>
    <row r="191" spans="2:12" ht="18.75" hidden="1">
      <c r="B191" s="6" t="s">
        <v>122</v>
      </c>
      <c r="C191" s="4" t="s">
        <v>123</v>
      </c>
      <c r="D191" s="4"/>
      <c r="E191" s="5"/>
      <c r="F191" s="5"/>
      <c r="G191" s="5"/>
      <c r="H191" s="5"/>
      <c r="I191" s="5"/>
      <c r="J191" s="5"/>
      <c r="K191" s="5"/>
      <c r="L191" s="5"/>
    </row>
    <row r="192" spans="2:12" ht="18.75" hidden="1">
      <c r="B192" s="6" t="s">
        <v>124</v>
      </c>
      <c r="C192" s="4" t="s">
        <v>120</v>
      </c>
      <c r="D192" s="4"/>
      <c r="E192" s="5"/>
      <c r="F192" s="5"/>
      <c r="G192" s="5"/>
      <c r="H192" s="5"/>
      <c r="I192" s="5"/>
      <c r="J192" s="5"/>
      <c r="K192" s="5"/>
      <c r="L192" s="5"/>
    </row>
    <row r="193" spans="2:12" ht="18.75" hidden="1">
      <c r="B193" s="6" t="s">
        <v>125</v>
      </c>
      <c r="C193" s="4" t="s">
        <v>120</v>
      </c>
      <c r="D193" s="4"/>
      <c r="E193" s="5"/>
      <c r="F193" s="5"/>
      <c r="G193" s="5"/>
      <c r="H193" s="5"/>
      <c r="I193" s="5"/>
      <c r="J193" s="5"/>
      <c r="K193" s="5"/>
      <c r="L193" s="5"/>
    </row>
    <row r="194" spans="2:12" ht="18.75" hidden="1">
      <c r="B194" s="6" t="s">
        <v>126</v>
      </c>
      <c r="C194" s="4" t="s">
        <v>127</v>
      </c>
      <c r="D194" s="4"/>
      <c r="E194" s="5"/>
      <c r="F194" s="5"/>
      <c r="G194" s="5"/>
      <c r="H194" s="5"/>
      <c r="I194" s="5"/>
      <c r="J194" s="5"/>
      <c r="K194" s="5"/>
      <c r="L194" s="5"/>
    </row>
    <row r="195" spans="2:12" ht="18.75" hidden="1">
      <c r="B195" s="6" t="s">
        <v>128</v>
      </c>
      <c r="C195" s="4"/>
      <c r="D195" s="4"/>
      <c r="E195" s="5"/>
      <c r="F195" s="5"/>
      <c r="G195" s="5"/>
      <c r="H195" s="5"/>
      <c r="I195" s="5"/>
      <c r="J195" s="5"/>
      <c r="K195" s="5"/>
      <c r="L195" s="5"/>
    </row>
    <row r="196" spans="2:12" ht="18.75" hidden="1">
      <c r="B196" s="6" t="s">
        <v>129</v>
      </c>
      <c r="C196" s="4" t="s">
        <v>127</v>
      </c>
      <c r="D196" s="4"/>
      <c r="E196" s="5"/>
      <c r="F196" s="5"/>
      <c r="G196" s="5"/>
      <c r="H196" s="5"/>
      <c r="I196" s="5"/>
      <c r="J196" s="5"/>
      <c r="K196" s="5"/>
      <c r="L196" s="5"/>
    </row>
    <row r="197" spans="2:12" ht="18.75" hidden="1">
      <c r="B197" s="6" t="s">
        <v>130</v>
      </c>
      <c r="C197" s="4" t="s">
        <v>127</v>
      </c>
      <c r="D197" s="4"/>
      <c r="E197" s="5"/>
      <c r="F197" s="5"/>
      <c r="G197" s="5"/>
      <c r="H197" s="5"/>
      <c r="I197" s="5"/>
      <c r="J197" s="5"/>
      <c r="K197" s="5"/>
      <c r="L197" s="5"/>
    </row>
    <row r="198" spans="2:12" ht="18.75" hidden="1">
      <c r="B198" s="6" t="s">
        <v>131</v>
      </c>
      <c r="C198" s="4" t="s">
        <v>127</v>
      </c>
      <c r="D198" s="4"/>
      <c r="E198" s="5"/>
      <c r="F198" s="5"/>
      <c r="G198" s="5"/>
      <c r="H198" s="5"/>
      <c r="I198" s="5"/>
      <c r="J198" s="5"/>
      <c r="K198" s="5"/>
      <c r="L198" s="5"/>
    </row>
    <row r="199" spans="2:12" ht="18.75">
      <c r="B199" s="3" t="s">
        <v>132</v>
      </c>
      <c r="C199" s="4"/>
      <c r="D199" s="4"/>
      <c r="E199" s="13"/>
      <c r="F199" s="5"/>
      <c r="G199" s="5"/>
      <c r="H199" s="5"/>
      <c r="I199" s="5"/>
      <c r="J199" s="5"/>
      <c r="K199" s="5"/>
      <c r="L199" s="5"/>
    </row>
    <row r="200" spans="2:12" ht="56.25">
      <c r="B200" s="6" t="s">
        <v>133</v>
      </c>
      <c r="C200" s="8" t="s">
        <v>135</v>
      </c>
      <c r="D200" s="8">
        <v>2094.4</v>
      </c>
      <c r="E200" s="5">
        <v>2000.6</v>
      </c>
      <c r="F200" s="5">
        <f>SUM(E200*F201*F202/10000)</f>
        <v>2016.264698</v>
      </c>
      <c r="G200" s="5">
        <f>SUM(F200*G201*G202/10000)</f>
        <v>2019.0108505186759</v>
      </c>
      <c r="H200" s="5">
        <f>SUM(F200*H201*H202/10000)</f>
        <v>2115.3399127303237</v>
      </c>
      <c r="I200" s="5">
        <f>SUM(G200*I201*I202/10000)</f>
        <v>2140.706729533689</v>
      </c>
      <c r="J200" s="5">
        <f>SUM(H200*J201*J202/10000)</f>
        <v>2254.000444009796</v>
      </c>
      <c r="K200" s="5">
        <f>SUM(I200*K201*K202/10000)</f>
        <v>2283.4683206195614</v>
      </c>
      <c r="L200" s="5">
        <f>SUM(J200*L201*L202/10000)</f>
        <v>2409.06440455545</v>
      </c>
    </row>
    <row r="201" spans="2:12" ht="56.25">
      <c r="B201" s="6" t="s">
        <v>136</v>
      </c>
      <c r="C201" s="4" t="s">
        <v>137</v>
      </c>
      <c r="D201" s="4">
        <v>76.7</v>
      </c>
      <c r="E201" s="5">
        <f>SUM(E200/D200/(E202/100)*100)</f>
        <v>91.05947604798048</v>
      </c>
      <c r="F201" s="5">
        <v>97</v>
      </c>
      <c r="G201" s="5">
        <v>96.1</v>
      </c>
      <c r="H201" s="5">
        <v>100.3</v>
      </c>
      <c r="I201" s="5">
        <v>100.5</v>
      </c>
      <c r="J201" s="5">
        <v>101</v>
      </c>
      <c r="K201" s="5">
        <v>101.3</v>
      </c>
      <c r="L201" s="5">
        <v>101.5</v>
      </c>
    </row>
    <row r="202" spans="2:12" ht="37.5">
      <c r="B202" s="6" t="s">
        <v>138</v>
      </c>
      <c r="C202" s="4" t="s">
        <v>427</v>
      </c>
      <c r="D202" s="4">
        <v>106.4</v>
      </c>
      <c r="E202" s="5">
        <v>104.9</v>
      </c>
      <c r="F202" s="5">
        <v>103.9</v>
      </c>
      <c r="G202" s="5">
        <v>104.2</v>
      </c>
      <c r="H202" s="5">
        <v>104.6</v>
      </c>
      <c r="I202" s="5">
        <v>105.5</v>
      </c>
      <c r="J202" s="5">
        <v>105.5</v>
      </c>
      <c r="K202" s="5">
        <v>105.3</v>
      </c>
      <c r="L202" s="5">
        <v>105.3</v>
      </c>
    </row>
    <row r="203" spans="2:12" ht="37.5">
      <c r="B203" s="7" t="s">
        <v>139</v>
      </c>
      <c r="C203" s="8" t="s">
        <v>140</v>
      </c>
      <c r="D203" s="8">
        <v>37.4</v>
      </c>
      <c r="E203" s="5">
        <v>42.3</v>
      </c>
      <c r="F203" s="5">
        <v>27.9</v>
      </c>
      <c r="G203" s="5">
        <v>40.8</v>
      </c>
      <c r="H203" s="5">
        <v>42.5</v>
      </c>
      <c r="I203" s="5">
        <v>42.9</v>
      </c>
      <c r="J203" s="5">
        <v>44.6</v>
      </c>
      <c r="K203" s="5">
        <v>31.9</v>
      </c>
      <c r="L203" s="5">
        <v>33.6</v>
      </c>
    </row>
    <row r="204" spans="2:12" ht="18.75">
      <c r="B204" s="7" t="s">
        <v>141</v>
      </c>
      <c r="C204" s="8" t="s">
        <v>142</v>
      </c>
      <c r="D204" s="8">
        <v>48.7</v>
      </c>
      <c r="E204" s="5">
        <v>30.5</v>
      </c>
      <c r="F204" s="5">
        <v>35.8</v>
      </c>
      <c r="G204" s="5">
        <v>17.2</v>
      </c>
      <c r="H204" s="5">
        <v>16.5</v>
      </c>
      <c r="I204" s="5">
        <v>16.3</v>
      </c>
      <c r="J204" s="5">
        <v>15.7</v>
      </c>
      <c r="K204" s="5">
        <v>21.9</v>
      </c>
      <c r="L204" s="5">
        <v>20.8</v>
      </c>
    </row>
    <row r="205" spans="2:12" ht="18.75">
      <c r="B205" s="3" t="s">
        <v>143</v>
      </c>
      <c r="C205" s="4"/>
      <c r="D205" s="4"/>
      <c r="E205" s="5"/>
      <c r="F205" s="5"/>
      <c r="G205" s="5"/>
      <c r="H205" s="5"/>
      <c r="I205" s="5"/>
      <c r="J205" s="5"/>
      <c r="K205" s="5"/>
      <c r="L205" s="5"/>
    </row>
    <row r="206" spans="2:12" ht="39.75" customHeight="1">
      <c r="B206" s="6" t="s">
        <v>505</v>
      </c>
      <c r="C206" s="4" t="s">
        <v>506</v>
      </c>
      <c r="D206" s="4">
        <v>108.2</v>
      </c>
      <c r="E206" s="5">
        <v>113.4</v>
      </c>
      <c r="F206" s="5">
        <v>106.5</v>
      </c>
      <c r="G206" s="5">
        <v>104.9</v>
      </c>
      <c r="H206" s="5">
        <v>104</v>
      </c>
      <c r="I206" s="5">
        <v>104.5</v>
      </c>
      <c r="J206" s="5">
        <v>104</v>
      </c>
      <c r="K206" s="5">
        <v>104</v>
      </c>
      <c r="L206" s="5">
        <v>104</v>
      </c>
    </row>
    <row r="207" spans="2:12" ht="56.25">
      <c r="B207" s="7" t="s">
        <v>145</v>
      </c>
      <c r="C207" s="9" t="s">
        <v>135</v>
      </c>
      <c r="D207" s="9">
        <v>5295.5</v>
      </c>
      <c r="E207" s="5">
        <v>8449.1</v>
      </c>
      <c r="F207" s="5">
        <f aca="true" t="shared" si="5" ref="F207:L207">E207*F209*F208/10000</f>
        <v>8653.7963457</v>
      </c>
      <c r="G207" s="5">
        <f t="shared" si="5"/>
        <v>9157.14441014764</v>
      </c>
      <c r="H207" s="5">
        <f t="shared" si="5"/>
        <v>9758.896997916083</v>
      </c>
      <c r="I207" s="5">
        <f t="shared" si="5"/>
        <v>10309.142646246584</v>
      </c>
      <c r="J207" s="5">
        <f t="shared" si="5"/>
        <v>10968.103044194668</v>
      </c>
      <c r="K207" s="5">
        <f t="shared" si="5"/>
        <v>11622.76717869656</v>
      </c>
      <c r="L207" s="5">
        <f t="shared" si="5"/>
        <v>12438.220523953913</v>
      </c>
    </row>
    <row r="208" spans="2:12" ht="56.25">
      <c r="B208" s="7" t="s">
        <v>145</v>
      </c>
      <c r="C208" s="9" t="s">
        <v>137</v>
      </c>
      <c r="D208" s="9">
        <v>98</v>
      </c>
      <c r="E208" s="5">
        <f>E207/D207/E209*10000</f>
        <v>139.1162701138378</v>
      </c>
      <c r="F208" s="5">
        <v>95.1</v>
      </c>
      <c r="G208" s="5">
        <v>100.3</v>
      </c>
      <c r="H208" s="5">
        <v>101.4</v>
      </c>
      <c r="I208" s="5">
        <v>100.8</v>
      </c>
      <c r="J208" s="5">
        <v>102.3</v>
      </c>
      <c r="K208" s="5">
        <v>101.6</v>
      </c>
      <c r="L208" s="5">
        <v>102.9</v>
      </c>
    </row>
    <row r="209" spans="2:12" ht="37.5">
      <c r="B209" s="6" t="s">
        <v>146</v>
      </c>
      <c r="C209" s="4" t="s">
        <v>427</v>
      </c>
      <c r="D209" s="4">
        <v>107.4</v>
      </c>
      <c r="E209" s="5">
        <v>114.69</v>
      </c>
      <c r="F209" s="5">
        <v>107.7</v>
      </c>
      <c r="G209" s="5">
        <v>105.5</v>
      </c>
      <c r="H209" s="5">
        <v>105.1</v>
      </c>
      <c r="I209" s="5">
        <v>104.8</v>
      </c>
      <c r="J209" s="5">
        <v>104</v>
      </c>
      <c r="K209" s="5">
        <v>104.3</v>
      </c>
      <c r="L209" s="5">
        <v>104</v>
      </c>
    </row>
    <row r="210" spans="2:12" ht="18.75">
      <c r="B210" s="6" t="s">
        <v>147</v>
      </c>
      <c r="C210" s="4" t="s">
        <v>443</v>
      </c>
      <c r="D210" s="4">
        <v>673.9</v>
      </c>
      <c r="E210" s="5">
        <v>740.4</v>
      </c>
      <c r="F210" s="5">
        <f aca="true" t="shared" si="6" ref="F210:L210">E210*F212*F211/10000</f>
        <v>742.9913999999999</v>
      </c>
      <c r="G210" s="5">
        <f t="shared" si="6"/>
        <v>817.3640961485997</v>
      </c>
      <c r="H210" s="5">
        <f t="shared" si="6"/>
        <v>909.1058596644147</v>
      </c>
      <c r="I210" s="5">
        <f t="shared" si="6"/>
        <v>1023.625924806341</v>
      </c>
      <c r="J210" s="5">
        <f t="shared" si="6"/>
        <v>1155.2642187364363</v>
      </c>
      <c r="K210" s="5">
        <f t="shared" si="6"/>
        <v>1306.460578627786</v>
      </c>
      <c r="L210" s="5">
        <f t="shared" si="6"/>
        <v>1477.5755593741385</v>
      </c>
    </row>
    <row r="211" spans="2:12" ht="56.25">
      <c r="B211" s="6" t="s">
        <v>147</v>
      </c>
      <c r="C211" s="4" t="s">
        <v>137</v>
      </c>
      <c r="D211" s="4">
        <v>102.8</v>
      </c>
      <c r="E211" s="5">
        <f>E210/E212*100/D210*100</f>
        <v>91.81675825483377</v>
      </c>
      <c r="F211" s="5">
        <v>90</v>
      </c>
      <c r="G211" s="5">
        <v>100.1</v>
      </c>
      <c r="H211" s="5">
        <v>102.7</v>
      </c>
      <c r="I211" s="5">
        <v>103.3</v>
      </c>
      <c r="J211" s="5">
        <v>104.5</v>
      </c>
      <c r="K211" s="5">
        <v>105.1</v>
      </c>
      <c r="L211" s="5">
        <v>105.6</v>
      </c>
    </row>
    <row r="212" spans="2:12" s="19" customFormat="1" ht="56.25">
      <c r="B212" s="6" t="s">
        <v>482</v>
      </c>
      <c r="C212" s="4" t="s">
        <v>144</v>
      </c>
      <c r="D212" s="36">
        <v>110</v>
      </c>
      <c r="E212" s="5">
        <v>119.66</v>
      </c>
      <c r="F212" s="5">
        <v>111.5</v>
      </c>
      <c r="G212" s="5">
        <v>109.9</v>
      </c>
      <c r="H212" s="5">
        <v>108.3</v>
      </c>
      <c r="I212" s="5">
        <v>109</v>
      </c>
      <c r="J212" s="5">
        <v>108</v>
      </c>
      <c r="K212" s="5">
        <v>107.6</v>
      </c>
      <c r="L212" s="5">
        <v>107.1</v>
      </c>
    </row>
    <row r="213" spans="2:12" ht="37.5" hidden="1">
      <c r="B213" s="14" t="s">
        <v>148</v>
      </c>
      <c r="C213" s="9"/>
      <c r="D213" s="9"/>
      <c r="E213" s="5"/>
      <c r="F213" s="5"/>
      <c r="G213" s="5"/>
      <c r="H213" s="5"/>
      <c r="I213" s="5"/>
      <c r="J213" s="5"/>
      <c r="K213" s="5"/>
      <c r="L213" s="5"/>
    </row>
    <row r="214" spans="2:12" ht="131.25" hidden="1">
      <c r="B214" s="7" t="s">
        <v>149</v>
      </c>
      <c r="C214" s="9" t="s">
        <v>150</v>
      </c>
      <c r="D214" s="9"/>
      <c r="E214" s="5"/>
      <c r="F214" s="5"/>
      <c r="G214" s="5"/>
      <c r="H214" s="5"/>
      <c r="I214" s="5"/>
      <c r="J214" s="5"/>
      <c r="K214" s="5"/>
      <c r="L214" s="5"/>
    </row>
    <row r="215" spans="2:12" ht="131.25" hidden="1">
      <c r="B215" s="7" t="s">
        <v>151</v>
      </c>
      <c r="C215" s="9" t="s">
        <v>150</v>
      </c>
      <c r="D215" s="9"/>
      <c r="E215" s="5"/>
      <c r="F215" s="5"/>
      <c r="G215" s="5"/>
      <c r="H215" s="5"/>
      <c r="I215" s="5"/>
      <c r="J215" s="5"/>
      <c r="K215" s="5"/>
      <c r="L215" s="5"/>
    </row>
    <row r="216" spans="2:12" ht="131.25" hidden="1">
      <c r="B216" s="7" t="s">
        <v>152</v>
      </c>
      <c r="C216" s="9" t="s">
        <v>150</v>
      </c>
      <c r="D216" s="9"/>
      <c r="E216" s="5"/>
      <c r="F216" s="5"/>
      <c r="G216" s="5"/>
      <c r="H216" s="5"/>
      <c r="I216" s="5"/>
      <c r="J216" s="5"/>
      <c r="K216" s="5"/>
      <c r="L216" s="5"/>
    </row>
    <row r="217" spans="2:12" ht="37.5" hidden="1">
      <c r="B217" s="14" t="s">
        <v>153</v>
      </c>
      <c r="C217" s="9"/>
      <c r="D217" s="9"/>
      <c r="E217" s="5"/>
      <c r="F217" s="5"/>
      <c r="G217" s="5"/>
      <c r="H217" s="5"/>
      <c r="I217" s="5"/>
      <c r="J217" s="5"/>
      <c r="K217" s="5"/>
      <c r="L217" s="5"/>
    </row>
    <row r="218" spans="2:12" ht="56.25" hidden="1">
      <c r="B218" s="7" t="s">
        <v>154</v>
      </c>
      <c r="C218" s="8" t="s">
        <v>135</v>
      </c>
      <c r="D218" s="8"/>
      <c r="E218" s="5"/>
      <c r="F218" s="5"/>
      <c r="G218" s="5"/>
      <c r="H218" s="5"/>
      <c r="I218" s="5"/>
      <c r="J218" s="5"/>
      <c r="K218" s="5"/>
      <c r="L218" s="5"/>
    </row>
    <row r="219" spans="2:12" ht="56.25" hidden="1">
      <c r="B219" s="7" t="s">
        <v>155</v>
      </c>
      <c r="C219" s="8" t="s">
        <v>135</v>
      </c>
      <c r="D219" s="8"/>
      <c r="E219" s="5"/>
      <c r="F219" s="5"/>
      <c r="G219" s="5"/>
      <c r="H219" s="5"/>
      <c r="I219" s="5"/>
      <c r="J219" s="5"/>
      <c r="K219" s="5"/>
      <c r="L219" s="5"/>
    </row>
    <row r="220" spans="2:12" ht="18.75" hidden="1">
      <c r="B220" s="7" t="s">
        <v>156</v>
      </c>
      <c r="C220" s="9" t="s">
        <v>38</v>
      </c>
      <c r="D220" s="9"/>
      <c r="E220" s="5"/>
      <c r="F220" s="5"/>
      <c r="G220" s="5"/>
      <c r="H220" s="5"/>
      <c r="I220" s="5"/>
      <c r="J220" s="5"/>
      <c r="K220" s="5"/>
      <c r="L220" s="5"/>
    </row>
    <row r="221" spans="2:12" ht="37.5" hidden="1">
      <c r="B221" s="7" t="s">
        <v>156</v>
      </c>
      <c r="C221" s="9" t="s">
        <v>157</v>
      </c>
      <c r="D221" s="9"/>
      <c r="E221" s="5"/>
      <c r="F221" s="5"/>
      <c r="G221" s="5"/>
      <c r="H221" s="5"/>
      <c r="I221" s="5"/>
      <c r="J221" s="5"/>
      <c r="K221" s="5"/>
      <c r="L221" s="5"/>
    </row>
    <row r="222" spans="2:12" ht="18.75" hidden="1">
      <c r="B222" s="14" t="s">
        <v>158</v>
      </c>
      <c r="C222" s="8"/>
      <c r="D222" s="8"/>
      <c r="E222" s="5"/>
      <c r="F222" s="5"/>
      <c r="G222" s="5"/>
      <c r="H222" s="5"/>
      <c r="I222" s="5"/>
      <c r="J222" s="5"/>
      <c r="K222" s="5"/>
      <c r="L222" s="5"/>
    </row>
    <row r="223" spans="2:12" ht="112.5" hidden="1">
      <c r="B223" s="7" t="s">
        <v>159</v>
      </c>
      <c r="C223" s="9" t="s">
        <v>160</v>
      </c>
      <c r="D223" s="9"/>
      <c r="E223" s="5"/>
      <c r="F223" s="5"/>
      <c r="G223" s="5"/>
      <c r="H223" s="5"/>
      <c r="I223" s="5"/>
      <c r="J223" s="5"/>
      <c r="K223" s="5"/>
      <c r="L223" s="5"/>
    </row>
    <row r="224" spans="2:12" ht="112.5" hidden="1">
      <c r="B224" s="7" t="s">
        <v>161</v>
      </c>
      <c r="C224" s="9" t="s">
        <v>160</v>
      </c>
      <c r="D224" s="9"/>
      <c r="E224" s="5"/>
      <c r="F224" s="5"/>
      <c r="G224" s="5"/>
      <c r="H224" s="5"/>
      <c r="I224" s="5"/>
      <c r="J224" s="5"/>
      <c r="K224" s="5"/>
      <c r="L224" s="5"/>
    </row>
    <row r="225" spans="2:12" ht="18.75">
      <c r="B225" s="7" t="s">
        <v>162</v>
      </c>
      <c r="C225" s="9" t="s">
        <v>38</v>
      </c>
      <c r="D225" s="9">
        <v>2311.5</v>
      </c>
      <c r="E225" s="15">
        <f aca="true" t="shared" si="7" ref="E225:L225">D225*E227*E226/10000</f>
        <v>2392.874046</v>
      </c>
      <c r="F225" s="15">
        <f t="shared" si="7"/>
        <v>2422.823257559736</v>
      </c>
      <c r="G225" s="15">
        <f t="shared" si="7"/>
        <v>2582.0366651070162</v>
      </c>
      <c r="H225" s="15">
        <f t="shared" si="7"/>
        <v>2762.9289897910835</v>
      </c>
      <c r="I225" s="15">
        <f t="shared" si="7"/>
        <v>2967.6399245026846</v>
      </c>
      <c r="J225" s="15">
        <f t="shared" si="7"/>
        <v>3203.6029101797417</v>
      </c>
      <c r="K225" s="15">
        <f t="shared" si="7"/>
        <v>3458.0971253644207</v>
      </c>
      <c r="L225" s="15">
        <f t="shared" si="7"/>
        <v>3758.2599558460524</v>
      </c>
    </row>
    <row r="226" spans="2:12" ht="56.25">
      <c r="B226" s="7" t="s">
        <v>162</v>
      </c>
      <c r="C226" s="4" t="s">
        <v>137</v>
      </c>
      <c r="D226" s="4">
        <v>102</v>
      </c>
      <c r="E226" s="5">
        <v>92.1</v>
      </c>
      <c r="F226" s="5">
        <v>94.1</v>
      </c>
      <c r="G226" s="5">
        <v>101.4</v>
      </c>
      <c r="H226" s="5">
        <v>102.3</v>
      </c>
      <c r="I226" s="5">
        <v>102.1</v>
      </c>
      <c r="J226" s="5">
        <v>103.6</v>
      </c>
      <c r="K226" s="5">
        <v>103</v>
      </c>
      <c r="L226" s="5">
        <v>104</v>
      </c>
    </row>
    <row r="227" spans="2:12" ht="37.5">
      <c r="B227" s="6" t="s">
        <v>163</v>
      </c>
      <c r="C227" s="4" t="s">
        <v>427</v>
      </c>
      <c r="D227" s="4">
        <v>107.14</v>
      </c>
      <c r="E227" s="5">
        <v>112.4</v>
      </c>
      <c r="F227" s="5">
        <v>107.6</v>
      </c>
      <c r="G227" s="5">
        <v>105.1</v>
      </c>
      <c r="H227" s="5">
        <v>104.6</v>
      </c>
      <c r="I227" s="5">
        <v>105.2</v>
      </c>
      <c r="J227" s="5">
        <v>104.2</v>
      </c>
      <c r="K227" s="5">
        <v>104.8</v>
      </c>
      <c r="L227" s="5">
        <v>104.5</v>
      </c>
    </row>
    <row r="228" spans="2:12" ht="18.75" hidden="1">
      <c r="B228" s="3" t="s">
        <v>165</v>
      </c>
      <c r="C228" s="4"/>
      <c r="D228" s="4"/>
      <c r="E228" s="5"/>
      <c r="F228" s="5"/>
      <c r="G228" s="5"/>
      <c r="H228" s="5"/>
      <c r="I228" s="5"/>
      <c r="J228" s="5"/>
      <c r="K228" s="5"/>
      <c r="L228" s="5"/>
    </row>
    <row r="229" spans="2:12" ht="18.75" hidden="1">
      <c r="B229" s="6" t="s">
        <v>166</v>
      </c>
      <c r="C229" s="4" t="s">
        <v>167</v>
      </c>
      <c r="D229" s="4"/>
      <c r="E229" s="5"/>
      <c r="F229" s="5"/>
      <c r="G229" s="5"/>
      <c r="H229" s="5"/>
      <c r="I229" s="5"/>
      <c r="J229" s="5"/>
      <c r="K229" s="5"/>
      <c r="L229" s="5"/>
    </row>
    <row r="230" spans="2:12" ht="18.75" hidden="1">
      <c r="B230" s="6" t="s">
        <v>168</v>
      </c>
      <c r="C230" s="4" t="s">
        <v>167</v>
      </c>
      <c r="D230" s="4"/>
      <c r="E230" s="5"/>
      <c r="F230" s="5"/>
      <c r="G230" s="5"/>
      <c r="H230" s="5"/>
      <c r="I230" s="5"/>
      <c r="J230" s="5"/>
      <c r="K230" s="5"/>
      <c r="L230" s="5"/>
    </row>
    <row r="231" spans="2:12" ht="18.75" hidden="1">
      <c r="B231" s="3" t="s">
        <v>169</v>
      </c>
      <c r="C231" s="4"/>
      <c r="D231" s="4"/>
      <c r="E231" s="5"/>
      <c r="F231" s="5"/>
      <c r="G231" s="5"/>
      <c r="H231" s="5"/>
      <c r="I231" s="5"/>
      <c r="J231" s="5"/>
      <c r="K231" s="5"/>
      <c r="L231" s="5"/>
    </row>
    <row r="232" spans="2:12" ht="18.75" hidden="1">
      <c r="B232" s="6" t="s">
        <v>170</v>
      </c>
      <c r="C232" s="4" t="s">
        <v>167</v>
      </c>
      <c r="D232" s="4"/>
      <c r="E232" s="5"/>
      <c r="F232" s="5"/>
      <c r="G232" s="5"/>
      <c r="H232" s="5"/>
      <c r="I232" s="5"/>
      <c r="J232" s="5"/>
      <c r="K232" s="5"/>
      <c r="L232" s="5"/>
    </row>
    <row r="233" spans="2:12" ht="18.75" hidden="1">
      <c r="B233" s="6" t="s">
        <v>171</v>
      </c>
      <c r="C233" s="4"/>
      <c r="D233" s="4"/>
      <c r="E233" s="5"/>
      <c r="F233" s="5"/>
      <c r="G233" s="5"/>
      <c r="H233" s="5"/>
      <c r="I233" s="5"/>
      <c r="J233" s="5"/>
      <c r="K233" s="5"/>
      <c r="L233" s="5"/>
    </row>
    <row r="234" spans="2:12" ht="37.5" hidden="1">
      <c r="B234" s="7" t="s">
        <v>172</v>
      </c>
      <c r="C234" s="4" t="s">
        <v>167</v>
      </c>
      <c r="D234" s="4"/>
      <c r="E234" s="5"/>
      <c r="F234" s="5"/>
      <c r="G234" s="5"/>
      <c r="H234" s="5"/>
      <c r="I234" s="5"/>
      <c r="J234" s="5"/>
      <c r="K234" s="5"/>
      <c r="L234" s="5"/>
    </row>
    <row r="235" spans="2:12" ht="18.75" hidden="1">
      <c r="B235" s="7" t="s">
        <v>173</v>
      </c>
      <c r="C235" s="4" t="s">
        <v>167</v>
      </c>
      <c r="D235" s="4"/>
      <c r="E235" s="5"/>
      <c r="F235" s="5"/>
      <c r="G235" s="5"/>
      <c r="H235" s="5"/>
      <c r="I235" s="5"/>
      <c r="J235" s="5"/>
      <c r="K235" s="5"/>
      <c r="L235" s="5"/>
    </row>
    <row r="236" spans="2:12" ht="37.5" hidden="1">
      <c r="B236" s="7" t="s">
        <v>174</v>
      </c>
      <c r="C236" s="4" t="s">
        <v>167</v>
      </c>
      <c r="D236" s="4"/>
      <c r="E236" s="5"/>
      <c r="F236" s="5"/>
      <c r="G236" s="5"/>
      <c r="H236" s="5"/>
      <c r="I236" s="5"/>
      <c r="J236" s="5"/>
      <c r="K236" s="5"/>
      <c r="L236" s="5"/>
    </row>
    <row r="237" spans="2:12" ht="18.75" hidden="1">
      <c r="B237" s="7" t="s">
        <v>175</v>
      </c>
      <c r="C237" s="4" t="s">
        <v>167</v>
      </c>
      <c r="D237" s="4"/>
      <c r="E237" s="5"/>
      <c r="F237" s="5"/>
      <c r="G237" s="5"/>
      <c r="H237" s="5"/>
      <c r="I237" s="5"/>
      <c r="J237" s="5"/>
      <c r="K237" s="5"/>
      <c r="L237" s="5"/>
    </row>
    <row r="238" spans="2:12" ht="18.75" hidden="1">
      <c r="B238" s="7" t="s">
        <v>176</v>
      </c>
      <c r="C238" s="4" t="s">
        <v>167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37.5" hidden="1">
      <c r="B239" s="7" t="s">
        <v>177</v>
      </c>
      <c r="C239" s="4" t="s">
        <v>167</v>
      </c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18.75" hidden="1">
      <c r="B240" s="6" t="s">
        <v>178</v>
      </c>
      <c r="C240" s="4" t="s">
        <v>167</v>
      </c>
      <c r="D240" s="4"/>
      <c r="E240" s="5"/>
      <c r="F240" s="5"/>
      <c r="G240" s="5"/>
      <c r="H240" s="5"/>
      <c r="I240" s="5"/>
      <c r="J240" s="5"/>
      <c r="K240" s="5"/>
      <c r="L240" s="5"/>
    </row>
    <row r="241" spans="2:12" ht="18.75" hidden="1">
      <c r="B241" s="6" t="s">
        <v>171</v>
      </c>
      <c r="C241" s="4"/>
      <c r="D241" s="4"/>
      <c r="E241" s="5"/>
      <c r="F241" s="5"/>
      <c r="G241" s="5"/>
      <c r="H241" s="5"/>
      <c r="I241" s="5"/>
      <c r="J241" s="5"/>
      <c r="K241" s="5"/>
      <c r="L241" s="5"/>
    </row>
    <row r="242" spans="2:12" ht="37.5" hidden="1">
      <c r="B242" s="7" t="s">
        <v>172</v>
      </c>
      <c r="C242" s="4" t="s">
        <v>167</v>
      </c>
      <c r="D242" s="4"/>
      <c r="E242" s="5"/>
      <c r="F242" s="5"/>
      <c r="G242" s="5"/>
      <c r="H242" s="5"/>
      <c r="I242" s="5"/>
      <c r="J242" s="5"/>
      <c r="K242" s="5"/>
      <c r="L242" s="5"/>
    </row>
    <row r="243" spans="2:12" ht="37.5" hidden="1">
      <c r="B243" s="7" t="s">
        <v>174</v>
      </c>
      <c r="C243" s="4" t="s">
        <v>167</v>
      </c>
      <c r="D243" s="4"/>
      <c r="E243" s="5"/>
      <c r="F243" s="5"/>
      <c r="G243" s="5"/>
      <c r="H243" s="5"/>
      <c r="I243" s="5"/>
      <c r="J243" s="5"/>
      <c r="K243" s="5"/>
      <c r="L243" s="5"/>
    </row>
    <row r="244" spans="2:12" ht="18.75" hidden="1">
      <c r="B244" s="7" t="s">
        <v>179</v>
      </c>
      <c r="C244" s="4" t="s">
        <v>167</v>
      </c>
      <c r="D244" s="4"/>
      <c r="E244" s="5"/>
      <c r="F244" s="5"/>
      <c r="G244" s="5"/>
      <c r="H244" s="5"/>
      <c r="I244" s="5"/>
      <c r="J244" s="5"/>
      <c r="K244" s="5"/>
      <c r="L244" s="5"/>
    </row>
    <row r="245" spans="2:12" ht="18.75" hidden="1">
      <c r="B245" s="7" t="s">
        <v>176</v>
      </c>
      <c r="C245" s="4" t="s">
        <v>167</v>
      </c>
      <c r="D245" s="4"/>
      <c r="E245" s="5"/>
      <c r="F245" s="5"/>
      <c r="G245" s="5"/>
      <c r="H245" s="5"/>
      <c r="I245" s="5"/>
      <c r="J245" s="5"/>
      <c r="K245" s="5"/>
      <c r="L245" s="5"/>
    </row>
    <row r="246" spans="2:12" ht="37.5" hidden="1">
      <c r="B246" s="7" t="s">
        <v>177</v>
      </c>
      <c r="C246" s="4" t="s">
        <v>167</v>
      </c>
      <c r="D246" s="4"/>
      <c r="E246" s="5"/>
      <c r="F246" s="5"/>
      <c r="G246" s="5"/>
      <c r="H246" s="5"/>
      <c r="I246" s="5"/>
      <c r="J246" s="5"/>
      <c r="K246" s="5"/>
      <c r="L246" s="5"/>
    </row>
    <row r="247" spans="2:12" ht="18.75" hidden="1">
      <c r="B247" s="3" t="s">
        <v>180</v>
      </c>
      <c r="C247" s="4"/>
      <c r="D247" s="4"/>
      <c r="E247" s="5"/>
      <c r="F247" s="5"/>
      <c r="G247" s="5"/>
      <c r="H247" s="5"/>
      <c r="I247" s="5"/>
      <c r="J247" s="5"/>
      <c r="K247" s="5"/>
      <c r="L247" s="5"/>
    </row>
    <row r="248" spans="2:12" ht="18.75" hidden="1">
      <c r="B248" s="6" t="s">
        <v>170</v>
      </c>
      <c r="C248" s="4" t="s">
        <v>167</v>
      </c>
      <c r="D248" s="4"/>
      <c r="E248" s="5"/>
      <c r="F248" s="5"/>
      <c r="G248" s="5"/>
      <c r="H248" s="5"/>
      <c r="I248" s="5"/>
      <c r="J248" s="5"/>
      <c r="K248" s="5"/>
      <c r="L248" s="5"/>
    </row>
    <row r="249" spans="2:12" ht="18.75" hidden="1">
      <c r="B249" s="6" t="s">
        <v>171</v>
      </c>
      <c r="C249" s="4"/>
      <c r="D249" s="4"/>
      <c r="E249" s="5"/>
      <c r="F249" s="5"/>
      <c r="G249" s="5"/>
      <c r="H249" s="5"/>
      <c r="I249" s="5"/>
      <c r="J249" s="5"/>
      <c r="K249" s="5"/>
      <c r="L249" s="5"/>
    </row>
    <row r="250" spans="2:12" ht="37.5" hidden="1">
      <c r="B250" s="7" t="s">
        <v>172</v>
      </c>
      <c r="C250" s="4" t="s">
        <v>167</v>
      </c>
      <c r="D250" s="4"/>
      <c r="E250" s="5"/>
      <c r="F250" s="5"/>
      <c r="G250" s="5"/>
      <c r="H250" s="5"/>
      <c r="I250" s="5"/>
      <c r="J250" s="5"/>
      <c r="K250" s="5"/>
      <c r="L250" s="5"/>
    </row>
    <row r="251" spans="2:12" ht="18.75" hidden="1">
      <c r="B251" s="7" t="s">
        <v>173</v>
      </c>
      <c r="C251" s="4" t="s">
        <v>167</v>
      </c>
      <c r="D251" s="4"/>
      <c r="E251" s="5"/>
      <c r="F251" s="5"/>
      <c r="G251" s="5"/>
      <c r="H251" s="5"/>
      <c r="I251" s="5"/>
      <c r="J251" s="5"/>
      <c r="K251" s="5"/>
      <c r="L251" s="5"/>
    </row>
    <row r="252" spans="2:12" ht="37.5" hidden="1">
      <c r="B252" s="7" t="s">
        <v>174</v>
      </c>
      <c r="C252" s="4" t="s">
        <v>167</v>
      </c>
      <c r="D252" s="4"/>
      <c r="E252" s="5"/>
      <c r="F252" s="5"/>
      <c r="G252" s="5"/>
      <c r="H252" s="5"/>
      <c r="I252" s="5"/>
      <c r="J252" s="5"/>
      <c r="K252" s="5"/>
      <c r="L252" s="5"/>
    </row>
    <row r="253" spans="2:12" ht="18.75" hidden="1">
      <c r="B253" s="7" t="s">
        <v>175</v>
      </c>
      <c r="C253" s="4" t="s">
        <v>167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18.75" hidden="1">
      <c r="B254" s="7" t="s">
        <v>176</v>
      </c>
      <c r="C254" s="4" t="s">
        <v>167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37.5" hidden="1">
      <c r="B255" s="7" t="s">
        <v>177</v>
      </c>
      <c r="C255" s="4" t="s">
        <v>167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18.75" hidden="1">
      <c r="B256" s="6" t="s">
        <v>178</v>
      </c>
      <c r="C256" s="4" t="s">
        <v>167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18.75" hidden="1">
      <c r="B257" s="6" t="s">
        <v>171</v>
      </c>
      <c r="C257" s="4"/>
      <c r="D257" s="4"/>
      <c r="E257" s="5"/>
      <c r="F257" s="5"/>
      <c r="G257" s="5"/>
      <c r="H257" s="5"/>
      <c r="I257" s="5"/>
      <c r="J257" s="5"/>
      <c r="K257" s="5"/>
      <c r="L257" s="5"/>
    </row>
    <row r="258" spans="2:12" ht="37.5" hidden="1">
      <c r="B258" s="7" t="s">
        <v>172</v>
      </c>
      <c r="C258" s="4" t="s">
        <v>167</v>
      </c>
      <c r="D258" s="4"/>
      <c r="E258" s="5"/>
      <c r="F258" s="5"/>
      <c r="G258" s="5"/>
      <c r="H258" s="5"/>
      <c r="I258" s="5"/>
      <c r="J258" s="5"/>
      <c r="K258" s="5"/>
      <c r="L258" s="5"/>
    </row>
    <row r="259" spans="2:12" ht="37.5" hidden="1">
      <c r="B259" s="7" t="s">
        <v>174</v>
      </c>
      <c r="C259" s="4" t="s">
        <v>167</v>
      </c>
      <c r="D259" s="4"/>
      <c r="E259" s="5"/>
      <c r="F259" s="5"/>
      <c r="G259" s="5"/>
      <c r="H259" s="5"/>
      <c r="I259" s="5"/>
      <c r="J259" s="5"/>
      <c r="K259" s="5"/>
      <c r="L259" s="5"/>
    </row>
    <row r="260" spans="2:12" ht="18.75" hidden="1">
      <c r="B260" s="7" t="s">
        <v>179</v>
      </c>
      <c r="C260" s="4" t="s">
        <v>167</v>
      </c>
      <c r="D260" s="4"/>
      <c r="E260" s="5"/>
      <c r="F260" s="5"/>
      <c r="G260" s="5"/>
      <c r="H260" s="5"/>
      <c r="I260" s="5"/>
      <c r="J260" s="5"/>
      <c r="K260" s="5"/>
      <c r="L260" s="5"/>
    </row>
    <row r="261" spans="2:12" ht="18.75" hidden="1">
      <c r="B261" s="7" t="s">
        <v>176</v>
      </c>
      <c r="C261" s="4" t="s">
        <v>167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37.5" hidden="1">
      <c r="B262" s="7" t="s">
        <v>177</v>
      </c>
      <c r="C262" s="4" t="s">
        <v>167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2" ht="37.5">
      <c r="B263" s="3" t="s">
        <v>484</v>
      </c>
      <c r="C263" s="4"/>
      <c r="D263" s="4"/>
      <c r="E263" s="5"/>
      <c r="F263" s="5"/>
      <c r="G263" s="5"/>
      <c r="H263" s="5"/>
      <c r="I263" s="5"/>
      <c r="J263" s="5"/>
      <c r="K263" s="5"/>
      <c r="L263" s="5"/>
    </row>
    <row r="264" spans="2:12" ht="40.5" customHeight="1">
      <c r="B264" s="6" t="s">
        <v>485</v>
      </c>
      <c r="C264" s="4" t="s">
        <v>181</v>
      </c>
      <c r="D264" s="4">
        <v>466</v>
      </c>
      <c r="E264" s="42">
        <v>473</v>
      </c>
      <c r="F264" s="42">
        <v>468</v>
      </c>
      <c r="G264" s="42">
        <v>465</v>
      </c>
      <c r="H264" s="42">
        <v>470</v>
      </c>
      <c r="I264" s="42">
        <v>468</v>
      </c>
      <c r="J264" s="42">
        <v>473</v>
      </c>
      <c r="K264" s="42">
        <v>470</v>
      </c>
      <c r="L264" s="42">
        <v>476</v>
      </c>
    </row>
    <row r="265" spans="2:12" ht="18.75">
      <c r="B265" s="6" t="s">
        <v>182</v>
      </c>
      <c r="C265" s="4"/>
      <c r="D265" s="4"/>
      <c r="E265" s="5"/>
      <c r="F265" s="5"/>
      <c r="G265" s="5"/>
      <c r="H265" s="5"/>
      <c r="I265" s="5"/>
      <c r="J265" s="5"/>
      <c r="K265" s="5"/>
      <c r="L265" s="5"/>
    </row>
    <row r="266" spans="2:12" ht="18.75">
      <c r="B266" s="6" t="s">
        <v>183</v>
      </c>
      <c r="C266" s="4" t="s">
        <v>181</v>
      </c>
      <c r="D266" s="4"/>
      <c r="E266" s="5"/>
      <c r="F266" s="5"/>
      <c r="G266" s="5"/>
      <c r="H266" s="5"/>
      <c r="I266" s="5"/>
      <c r="J266" s="5"/>
      <c r="K266" s="5"/>
      <c r="L266" s="5"/>
    </row>
    <row r="267" spans="2:12" ht="18.75">
      <c r="B267" s="6" t="s">
        <v>184</v>
      </c>
      <c r="C267" s="8" t="s">
        <v>181</v>
      </c>
      <c r="D267" s="8">
        <v>42</v>
      </c>
      <c r="E267" s="42">
        <v>44</v>
      </c>
      <c r="F267" s="42">
        <v>43</v>
      </c>
      <c r="G267" s="42">
        <v>44</v>
      </c>
      <c r="H267" s="42">
        <v>46</v>
      </c>
      <c r="I267" s="42">
        <v>45</v>
      </c>
      <c r="J267" s="42">
        <v>48</v>
      </c>
      <c r="K267" s="42">
        <v>47</v>
      </c>
      <c r="L267" s="42">
        <v>50</v>
      </c>
    </row>
    <row r="268" spans="2:12" ht="18.75">
      <c r="B268" s="6" t="s">
        <v>185</v>
      </c>
      <c r="C268" s="4" t="s">
        <v>181</v>
      </c>
      <c r="D268" s="4"/>
      <c r="E268" s="42"/>
      <c r="F268" s="42"/>
      <c r="G268" s="42"/>
      <c r="H268" s="42"/>
      <c r="I268" s="42"/>
      <c r="J268" s="42"/>
      <c r="K268" s="42"/>
      <c r="L268" s="42"/>
    </row>
    <row r="269" spans="2:12" ht="18.75">
      <c r="B269" s="6" t="s">
        <v>186</v>
      </c>
      <c r="C269" s="8" t="s">
        <v>181</v>
      </c>
      <c r="D269" s="8">
        <v>94</v>
      </c>
      <c r="E269" s="42">
        <v>95</v>
      </c>
      <c r="F269" s="42">
        <v>95</v>
      </c>
      <c r="G269" s="42">
        <v>96</v>
      </c>
      <c r="H269" s="42">
        <v>97</v>
      </c>
      <c r="I269" s="42">
        <v>97</v>
      </c>
      <c r="J269" s="42">
        <v>98</v>
      </c>
      <c r="K269" s="42">
        <v>98</v>
      </c>
      <c r="L269" s="42">
        <v>99</v>
      </c>
    </row>
    <row r="270" spans="2:12" ht="56.25">
      <c r="B270" s="6" t="s">
        <v>187</v>
      </c>
      <c r="C270" s="8" t="s">
        <v>181</v>
      </c>
      <c r="D270" s="8">
        <v>135</v>
      </c>
      <c r="E270" s="42">
        <v>138</v>
      </c>
      <c r="F270" s="42">
        <v>139</v>
      </c>
      <c r="G270" s="42">
        <v>138</v>
      </c>
      <c r="H270" s="42">
        <v>140</v>
      </c>
      <c r="I270" s="42">
        <v>140</v>
      </c>
      <c r="J270" s="42">
        <v>142</v>
      </c>
      <c r="K270" s="42">
        <v>141</v>
      </c>
      <c r="L270" s="42">
        <v>143</v>
      </c>
    </row>
    <row r="271" spans="2:12" ht="18.75">
      <c r="B271" s="6" t="s">
        <v>188</v>
      </c>
      <c r="C271" s="8" t="s">
        <v>181</v>
      </c>
      <c r="D271" s="8">
        <v>19</v>
      </c>
      <c r="E271" s="42">
        <v>20</v>
      </c>
      <c r="F271" s="42">
        <v>19</v>
      </c>
      <c r="G271" s="42">
        <v>19</v>
      </c>
      <c r="H271" s="42">
        <v>21</v>
      </c>
      <c r="I271" s="42">
        <v>20</v>
      </c>
      <c r="J271" s="42">
        <v>22</v>
      </c>
      <c r="K271" s="42">
        <v>21</v>
      </c>
      <c r="L271" s="42">
        <v>23</v>
      </c>
    </row>
    <row r="272" spans="2:12" ht="37.5">
      <c r="B272" s="6" t="s">
        <v>189</v>
      </c>
      <c r="C272" s="8" t="s">
        <v>181</v>
      </c>
      <c r="D272" s="8">
        <v>93</v>
      </c>
      <c r="E272" s="42">
        <v>98</v>
      </c>
      <c r="F272" s="42">
        <v>106</v>
      </c>
      <c r="G272" s="42">
        <v>110</v>
      </c>
      <c r="H272" s="42">
        <v>115</v>
      </c>
      <c r="I272" s="42">
        <v>112</v>
      </c>
      <c r="J272" s="42">
        <v>120</v>
      </c>
      <c r="K272" s="42">
        <v>116</v>
      </c>
      <c r="L272" s="42">
        <v>125</v>
      </c>
    </row>
    <row r="273" spans="2:12" ht="18.75">
      <c r="B273" s="6" t="s">
        <v>190</v>
      </c>
      <c r="C273" s="8" t="s">
        <v>181</v>
      </c>
      <c r="D273" s="8"/>
      <c r="E273" s="5"/>
      <c r="F273" s="5"/>
      <c r="G273" s="5"/>
      <c r="H273" s="5"/>
      <c r="I273" s="5"/>
      <c r="J273" s="5"/>
      <c r="K273" s="5"/>
      <c r="L273" s="5"/>
    </row>
    <row r="274" spans="2:12" ht="56.25">
      <c r="B274" s="6" t="s">
        <v>487</v>
      </c>
      <c r="C274" s="8" t="s">
        <v>191</v>
      </c>
      <c r="D274" s="8">
        <v>3.3</v>
      </c>
      <c r="E274" s="5">
        <v>3.54</v>
      </c>
      <c r="F274" s="5">
        <v>3.32</v>
      </c>
      <c r="G274" s="5">
        <v>3.33</v>
      </c>
      <c r="H274" s="5">
        <v>3.35</v>
      </c>
      <c r="I274" s="5">
        <v>3.35</v>
      </c>
      <c r="J274" s="5">
        <v>3.4</v>
      </c>
      <c r="K274" s="5">
        <v>3.36</v>
      </c>
      <c r="L274" s="5">
        <v>3.43</v>
      </c>
    </row>
    <row r="275" spans="2:12" ht="18.75">
      <c r="B275" s="6" t="s">
        <v>182</v>
      </c>
      <c r="C275" s="16"/>
      <c r="D275" s="16"/>
      <c r="E275" s="5"/>
      <c r="F275" s="5"/>
      <c r="G275" s="5"/>
      <c r="H275" s="5"/>
      <c r="I275" s="5"/>
      <c r="J275" s="5"/>
      <c r="K275" s="5"/>
      <c r="L275" s="5"/>
    </row>
    <row r="276" spans="2:12" ht="18.75">
      <c r="B276" s="6" t="s">
        <v>183</v>
      </c>
      <c r="C276" s="4" t="s">
        <v>191</v>
      </c>
      <c r="D276" s="4"/>
      <c r="E276" s="5"/>
      <c r="F276" s="5"/>
      <c r="G276" s="5"/>
      <c r="H276" s="5"/>
      <c r="I276" s="5"/>
      <c r="J276" s="5"/>
      <c r="K276" s="5"/>
      <c r="L276" s="5"/>
    </row>
    <row r="277" spans="2:12" ht="18.75">
      <c r="B277" s="6" t="s">
        <v>184</v>
      </c>
      <c r="C277" s="4" t="s">
        <v>191</v>
      </c>
      <c r="D277" s="4">
        <v>0.345</v>
      </c>
      <c r="E277" s="5">
        <v>0.35</v>
      </c>
      <c r="F277" s="5">
        <v>0.35</v>
      </c>
      <c r="G277" s="5">
        <v>0.35</v>
      </c>
      <c r="H277" s="5">
        <v>0.35</v>
      </c>
      <c r="I277" s="5">
        <v>0.35</v>
      </c>
      <c r="J277" s="5">
        <v>0.35</v>
      </c>
      <c r="K277" s="5">
        <v>0.35</v>
      </c>
      <c r="L277" s="5">
        <v>0.35</v>
      </c>
    </row>
    <row r="278" spans="2:12" ht="18.75">
      <c r="B278" s="6" t="s">
        <v>185</v>
      </c>
      <c r="C278" s="4" t="s">
        <v>191</v>
      </c>
      <c r="D278" s="4"/>
      <c r="E278" s="5"/>
      <c r="F278" s="5"/>
      <c r="G278" s="5"/>
      <c r="H278" s="5"/>
      <c r="I278" s="5"/>
      <c r="J278" s="5"/>
      <c r="K278" s="5"/>
      <c r="L278" s="5"/>
    </row>
    <row r="279" spans="2:12" ht="18.75">
      <c r="B279" s="6" t="s">
        <v>186</v>
      </c>
      <c r="C279" s="4" t="s">
        <v>191</v>
      </c>
      <c r="D279" s="4">
        <v>0.642</v>
      </c>
      <c r="E279" s="5">
        <v>0.64</v>
      </c>
      <c r="F279" s="5">
        <v>0.64</v>
      </c>
      <c r="G279" s="5">
        <v>0.64</v>
      </c>
      <c r="H279" s="5">
        <v>0.65</v>
      </c>
      <c r="I279" s="5">
        <v>0.65</v>
      </c>
      <c r="J279" s="5">
        <v>0.65</v>
      </c>
      <c r="K279" s="5">
        <v>0.65</v>
      </c>
      <c r="L279" s="5">
        <v>0.65</v>
      </c>
    </row>
    <row r="280" spans="2:12" ht="56.25">
      <c r="B280" s="6" t="s">
        <v>187</v>
      </c>
      <c r="C280" s="4" t="s">
        <v>191</v>
      </c>
      <c r="D280" s="4">
        <v>0.659</v>
      </c>
      <c r="E280" s="5">
        <v>0.61</v>
      </c>
      <c r="F280" s="5">
        <v>0.61</v>
      </c>
      <c r="G280" s="5">
        <v>0.61</v>
      </c>
      <c r="H280" s="5">
        <v>0.61</v>
      </c>
      <c r="I280" s="5">
        <v>0.61</v>
      </c>
      <c r="J280" s="5">
        <v>0.62</v>
      </c>
      <c r="K280" s="5">
        <v>0.61</v>
      </c>
      <c r="L280" s="5">
        <v>0.62</v>
      </c>
    </row>
    <row r="281" spans="2:12" ht="18.75">
      <c r="B281" s="6" t="s">
        <v>188</v>
      </c>
      <c r="C281" s="4" t="s">
        <v>191</v>
      </c>
      <c r="D281" s="4">
        <v>0.036</v>
      </c>
      <c r="E281" s="5">
        <v>0.04</v>
      </c>
      <c r="F281" s="5">
        <v>0.04</v>
      </c>
      <c r="G281" s="5">
        <v>0.04</v>
      </c>
      <c r="H281" s="5">
        <v>0.04</v>
      </c>
      <c r="I281" s="5">
        <v>0.04</v>
      </c>
      <c r="J281" s="5">
        <v>0.04</v>
      </c>
      <c r="K281" s="5" t="s">
        <v>491</v>
      </c>
      <c r="L281" s="5">
        <v>0.04</v>
      </c>
    </row>
    <row r="282" spans="2:12" ht="37.5">
      <c r="B282" s="6" t="s">
        <v>192</v>
      </c>
      <c r="C282" s="4" t="s">
        <v>191</v>
      </c>
      <c r="D282" s="4">
        <v>0.369</v>
      </c>
      <c r="E282" s="5">
        <v>0.04</v>
      </c>
      <c r="F282" s="5">
        <v>0.04</v>
      </c>
      <c r="G282" s="5">
        <v>0.04</v>
      </c>
      <c r="H282" s="5">
        <v>0.04</v>
      </c>
      <c r="I282" s="5">
        <v>0.04</v>
      </c>
      <c r="J282" s="5">
        <v>0.04</v>
      </c>
      <c r="K282" s="5">
        <v>0.04</v>
      </c>
      <c r="L282" s="5">
        <v>0.04</v>
      </c>
    </row>
    <row r="283" spans="2:12" ht="18.75">
      <c r="B283" s="6" t="s">
        <v>193</v>
      </c>
      <c r="C283" s="4" t="s">
        <v>191</v>
      </c>
      <c r="D283" s="4"/>
      <c r="E283" s="5"/>
      <c r="F283" s="5"/>
      <c r="G283" s="5"/>
      <c r="H283" s="5"/>
      <c r="I283" s="5"/>
      <c r="J283" s="5"/>
      <c r="K283" s="5"/>
      <c r="L283" s="5"/>
    </row>
    <row r="284" spans="2:12" ht="37.5">
      <c r="B284" s="6" t="s">
        <v>486</v>
      </c>
      <c r="C284" s="4" t="s">
        <v>194</v>
      </c>
      <c r="D284" s="4">
        <v>5.511</v>
      </c>
      <c r="E284" s="5">
        <v>5.96</v>
      </c>
      <c r="F284" s="5">
        <v>6</v>
      </c>
      <c r="G284" s="5">
        <v>5.9</v>
      </c>
      <c r="H284" s="5">
        <v>6.1</v>
      </c>
      <c r="I284" s="5">
        <v>6</v>
      </c>
      <c r="J284" s="5">
        <v>6.3</v>
      </c>
      <c r="K284" s="5">
        <v>6.1</v>
      </c>
      <c r="L284" s="5">
        <v>6.5</v>
      </c>
    </row>
    <row r="285" spans="2:12" ht="18.75">
      <c r="B285" s="6" t="s">
        <v>195</v>
      </c>
      <c r="C285" s="4"/>
      <c r="D285" s="4"/>
      <c r="E285" s="5"/>
      <c r="F285" s="5"/>
      <c r="G285" s="5"/>
      <c r="H285" s="5"/>
      <c r="I285" s="5"/>
      <c r="J285" s="5"/>
      <c r="K285" s="5"/>
      <c r="L285" s="5"/>
    </row>
    <row r="286" spans="2:12" ht="18.75">
      <c r="B286" s="6" t="s">
        <v>183</v>
      </c>
      <c r="C286" s="4" t="s">
        <v>194</v>
      </c>
      <c r="D286" s="4"/>
      <c r="E286" s="5"/>
      <c r="F286" s="5"/>
      <c r="G286" s="5"/>
      <c r="H286" s="5"/>
      <c r="I286" s="5"/>
      <c r="J286" s="5"/>
      <c r="K286" s="5"/>
      <c r="L286" s="5"/>
    </row>
    <row r="287" spans="2:12" ht="18.75">
      <c r="B287" s="6" t="s">
        <v>184</v>
      </c>
      <c r="C287" s="4" t="s">
        <v>194</v>
      </c>
      <c r="D287" s="4">
        <v>0.281</v>
      </c>
      <c r="E287" s="5">
        <v>0.31</v>
      </c>
      <c r="F287" s="5">
        <v>0.32</v>
      </c>
      <c r="G287" s="5">
        <v>0.34</v>
      </c>
      <c r="H287" s="5">
        <v>0.36</v>
      </c>
      <c r="I287" s="5">
        <v>0.36</v>
      </c>
      <c r="J287" s="5">
        <v>0.39</v>
      </c>
      <c r="K287" s="5">
        <v>0.38</v>
      </c>
      <c r="L287" s="5">
        <v>0.41</v>
      </c>
    </row>
    <row r="288" spans="2:12" ht="18.75">
      <c r="B288" s="6" t="s">
        <v>185</v>
      </c>
      <c r="C288" s="4" t="s">
        <v>194</v>
      </c>
      <c r="D288" s="4"/>
      <c r="E288" s="5"/>
      <c r="F288" s="5"/>
      <c r="G288" s="5"/>
      <c r="H288" s="5"/>
      <c r="I288" s="5"/>
      <c r="J288" s="5"/>
      <c r="K288" s="5"/>
      <c r="L288" s="5"/>
    </row>
    <row r="289" spans="2:12" ht="18.75">
      <c r="B289" s="6" t="s">
        <v>186</v>
      </c>
      <c r="C289" s="4" t="s">
        <v>194</v>
      </c>
      <c r="D289" s="4">
        <v>0.591</v>
      </c>
      <c r="E289" s="5">
        <v>0.67</v>
      </c>
      <c r="F289" s="5">
        <v>0.7</v>
      </c>
      <c r="G289" s="5">
        <v>0.72</v>
      </c>
      <c r="H289" s="5">
        <v>0.73</v>
      </c>
      <c r="I289" s="5">
        <v>0.76</v>
      </c>
      <c r="J289" s="5">
        <v>0.77</v>
      </c>
      <c r="K289" s="5">
        <v>0.8</v>
      </c>
      <c r="L289" s="5">
        <v>0.81</v>
      </c>
    </row>
    <row r="290" spans="2:12" ht="56.25">
      <c r="B290" s="6" t="s">
        <v>187</v>
      </c>
      <c r="C290" s="4" t="s">
        <v>194</v>
      </c>
      <c r="D290" s="4">
        <v>1.937</v>
      </c>
      <c r="E290" s="5">
        <v>2.18</v>
      </c>
      <c r="F290" s="5">
        <v>2.28</v>
      </c>
      <c r="G290" s="5">
        <v>2.35</v>
      </c>
      <c r="H290" s="5">
        <v>2.38</v>
      </c>
      <c r="I290" s="5">
        <v>2.5</v>
      </c>
      <c r="J290" s="5">
        <v>2.52</v>
      </c>
      <c r="K290" s="5">
        <v>2.62</v>
      </c>
      <c r="L290" s="5">
        <v>2.64</v>
      </c>
    </row>
    <row r="291" spans="2:12" ht="18.75">
      <c r="B291" s="6" t="s">
        <v>188</v>
      </c>
      <c r="C291" s="4" t="s">
        <v>194</v>
      </c>
      <c r="D291" s="4">
        <v>0.087</v>
      </c>
      <c r="E291" s="5">
        <v>0.1</v>
      </c>
      <c r="F291" s="5">
        <v>0.1</v>
      </c>
      <c r="G291" s="5">
        <v>0.11</v>
      </c>
      <c r="H291" s="5">
        <v>0.12</v>
      </c>
      <c r="I291" s="5">
        <v>0.11</v>
      </c>
      <c r="J291" s="5">
        <v>0.12</v>
      </c>
      <c r="K291" s="5">
        <v>0.12</v>
      </c>
      <c r="L291" s="5">
        <v>0.13</v>
      </c>
    </row>
    <row r="292" spans="2:12" ht="37.5">
      <c r="B292" s="6" t="s">
        <v>189</v>
      </c>
      <c r="C292" s="4" t="s">
        <v>194</v>
      </c>
      <c r="D292" s="4">
        <v>0.536</v>
      </c>
      <c r="E292" s="5">
        <v>0.6</v>
      </c>
      <c r="F292" s="5">
        <v>0.63</v>
      </c>
      <c r="G292" s="5">
        <v>0.65</v>
      </c>
      <c r="H292" s="5">
        <v>0.71</v>
      </c>
      <c r="I292" s="5">
        <v>0.7</v>
      </c>
      <c r="J292" s="5">
        <v>0.75</v>
      </c>
      <c r="K292" s="5">
        <v>0.73</v>
      </c>
      <c r="L292" s="5">
        <v>0.79</v>
      </c>
    </row>
    <row r="293" spans="2:12" ht="18.75">
      <c r="B293" s="6" t="s">
        <v>62</v>
      </c>
      <c r="C293" s="4"/>
      <c r="D293" s="4"/>
      <c r="E293" s="5"/>
      <c r="F293" s="5"/>
      <c r="G293" s="5"/>
      <c r="H293" s="5"/>
      <c r="I293" s="5"/>
      <c r="J293" s="5"/>
      <c r="K293" s="5"/>
      <c r="L293" s="5"/>
    </row>
    <row r="294" spans="2:12" ht="18.75">
      <c r="B294" s="6" t="s">
        <v>196</v>
      </c>
      <c r="C294" s="4" t="s">
        <v>194</v>
      </c>
      <c r="D294" s="4"/>
      <c r="E294" s="5"/>
      <c r="F294" s="5"/>
      <c r="G294" s="5"/>
      <c r="H294" s="5"/>
      <c r="I294" s="5"/>
      <c r="J294" s="5"/>
      <c r="K294" s="5"/>
      <c r="L294" s="5"/>
    </row>
    <row r="295" spans="2:12" ht="18.75">
      <c r="B295" s="3" t="s">
        <v>197</v>
      </c>
      <c r="C295" s="4"/>
      <c r="D295" s="4"/>
      <c r="E295" s="5"/>
      <c r="F295" s="5"/>
      <c r="G295" s="5"/>
      <c r="H295" s="5"/>
      <c r="I295" s="5"/>
      <c r="J295" s="5"/>
      <c r="K295" s="5"/>
      <c r="L295" s="5"/>
    </row>
    <row r="296" spans="2:12" ht="56.25">
      <c r="B296" s="7" t="s">
        <v>198</v>
      </c>
      <c r="C296" s="4" t="s">
        <v>135</v>
      </c>
      <c r="D296" s="4">
        <v>2573.62</v>
      </c>
      <c r="E296" s="5">
        <v>2717.01</v>
      </c>
      <c r="F296" s="5">
        <v>2760.14</v>
      </c>
      <c r="G296" s="5">
        <v>2870.72</v>
      </c>
      <c r="H296" s="5">
        <v>2940.95</v>
      </c>
      <c r="I296" s="5">
        <v>3034.74</v>
      </c>
      <c r="J296" s="5">
        <v>3145.3</v>
      </c>
      <c r="K296" s="5">
        <v>3177.65</v>
      </c>
      <c r="L296" s="5">
        <v>3332.91</v>
      </c>
    </row>
    <row r="297" spans="2:12" ht="56.25">
      <c r="B297" s="7" t="s">
        <v>199</v>
      </c>
      <c r="C297" s="4" t="s">
        <v>137</v>
      </c>
      <c r="D297" s="4">
        <v>144.4</v>
      </c>
      <c r="E297" s="5">
        <v>92.19</v>
      </c>
      <c r="F297" s="5">
        <v>96.01</v>
      </c>
      <c r="G297" s="5">
        <v>99.05</v>
      </c>
      <c r="H297" s="5">
        <v>101.28</v>
      </c>
      <c r="I297" s="5">
        <v>101.16</v>
      </c>
      <c r="J297" s="5">
        <v>102.25</v>
      </c>
      <c r="K297" s="5">
        <v>100.49</v>
      </c>
      <c r="L297" s="5">
        <v>101.5</v>
      </c>
    </row>
    <row r="298" spans="2:12" ht="37.5">
      <c r="B298" s="6" t="s">
        <v>200</v>
      </c>
      <c r="C298" s="4" t="s">
        <v>427</v>
      </c>
      <c r="D298" s="4">
        <v>105</v>
      </c>
      <c r="E298" s="5">
        <v>114.3</v>
      </c>
      <c r="F298" s="5">
        <v>106</v>
      </c>
      <c r="G298" s="5">
        <v>105</v>
      </c>
      <c r="H298" s="5">
        <v>105.2</v>
      </c>
      <c r="I298" s="5">
        <v>104.5</v>
      </c>
      <c r="J298" s="5">
        <v>104.6</v>
      </c>
      <c r="K298" s="5">
        <v>104.2</v>
      </c>
      <c r="L298" s="5">
        <v>104.4</v>
      </c>
    </row>
    <row r="299" spans="2:12" ht="75">
      <c r="B299" s="6" t="s">
        <v>201</v>
      </c>
      <c r="C299" s="4" t="s">
        <v>443</v>
      </c>
      <c r="D299" s="4">
        <f>SUM(D303+D313+D343+D345+D347+D349+D351+D353+D355+D357+D359+D361+D363)</f>
        <v>2523.1599999999994</v>
      </c>
      <c r="E299" s="4">
        <f aca="true" t="shared" si="8" ref="E299:L299">SUM(E303+E313+E343+E345+E347+E349+E351+E353+E355+E357+E359+E361+E363)</f>
        <v>2658.8300000000004</v>
      </c>
      <c r="F299" s="4">
        <f t="shared" si="8"/>
        <v>2679.75</v>
      </c>
      <c r="G299" s="4">
        <f t="shared" si="8"/>
        <v>2814.44</v>
      </c>
      <c r="H299" s="4">
        <f t="shared" si="8"/>
        <v>2855.29</v>
      </c>
      <c r="I299" s="4">
        <f t="shared" si="8"/>
        <v>2975.23</v>
      </c>
      <c r="J299" s="4">
        <f t="shared" si="8"/>
        <v>3054.67</v>
      </c>
      <c r="K299" s="4">
        <f t="shared" si="8"/>
        <v>3115.3599999999997</v>
      </c>
      <c r="L299" s="4">
        <f t="shared" si="8"/>
        <v>3235.83</v>
      </c>
    </row>
    <row r="300" spans="2:12" ht="56.25">
      <c r="B300" s="6" t="s">
        <v>202</v>
      </c>
      <c r="C300" s="4" t="s">
        <v>137</v>
      </c>
      <c r="D300" s="4">
        <v>144.4</v>
      </c>
      <c r="E300" s="5">
        <v>92.19</v>
      </c>
      <c r="F300" s="5">
        <v>95.08</v>
      </c>
      <c r="G300" s="5">
        <v>100.02</v>
      </c>
      <c r="H300" s="5">
        <v>101.28</v>
      </c>
      <c r="I300" s="5">
        <v>101.16</v>
      </c>
      <c r="J300" s="5">
        <v>102.25</v>
      </c>
      <c r="K300" s="5">
        <v>100.49</v>
      </c>
      <c r="L300" s="5">
        <v>101.5</v>
      </c>
    </row>
    <row r="301" spans="2:12" ht="37.5">
      <c r="B301" s="6" t="s">
        <v>200</v>
      </c>
      <c r="C301" s="4" t="s">
        <v>427</v>
      </c>
      <c r="D301" s="4">
        <v>105</v>
      </c>
      <c r="E301" s="5">
        <v>114.3</v>
      </c>
      <c r="F301" s="5">
        <v>106</v>
      </c>
      <c r="G301" s="5">
        <v>105</v>
      </c>
      <c r="H301" s="5">
        <v>105.2</v>
      </c>
      <c r="I301" s="5">
        <v>104.5</v>
      </c>
      <c r="J301" s="5">
        <v>104.6</v>
      </c>
      <c r="K301" s="5">
        <v>104.2</v>
      </c>
      <c r="L301" s="5">
        <v>104.4</v>
      </c>
    </row>
    <row r="302" spans="2:12" ht="93.75">
      <c r="B302" s="14" t="s">
        <v>203</v>
      </c>
      <c r="C302" s="9"/>
      <c r="D302" s="9"/>
      <c r="E302" s="5"/>
      <c r="F302" s="5"/>
      <c r="G302" s="5"/>
      <c r="H302" s="5"/>
      <c r="I302" s="5"/>
      <c r="J302" s="5"/>
      <c r="K302" s="5"/>
      <c r="L302" s="5"/>
    </row>
    <row r="303" spans="2:12" ht="56.25">
      <c r="B303" s="7" t="s">
        <v>204</v>
      </c>
      <c r="C303" s="9" t="s">
        <v>205</v>
      </c>
      <c r="D303" s="9">
        <v>4.1</v>
      </c>
      <c r="E303" s="5">
        <v>3.85</v>
      </c>
      <c r="F303" s="5">
        <v>4</v>
      </c>
      <c r="G303" s="5">
        <v>4.12</v>
      </c>
      <c r="H303" s="5">
        <v>4.21</v>
      </c>
      <c r="I303" s="5">
        <v>4.3</v>
      </c>
      <c r="J303" s="5">
        <v>4.4</v>
      </c>
      <c r="K303" s="5">
        <v>4.53</v>
      </c>
      <c r="L303" s="5">
        <v>4.64</v>
      </c>
    </row>
    <row r="304" spans="2:12" ht="56.25">
      <c r="B304" s="7" t="s">
        <v>202</v>
      </c>
      <c r="C304" s="9" t="s">
        <v>137</v>
      </c>
      <c r="D304" s="9">
        <v>67.78</v>
      </c>
      <c r="E304" s="5">
        <v>82.15</v>
      </c>
      <c r="F304" s="5">
        <v>98</v>
      </c>
      <c r="G304" s="5">
        <v>98</v>
      </c>
      <c r="H304" s="5">
        <v>100</v>
      </c>
      <c r="I304" s="5">
        <v>100</v>
      </c>
      <c r="J304" s="5">
        <v>100</v>
      </c>
      <c r="K304" s="5">
        <v>101</v>
      </c>
      <c r="L304" s="5">
        <v>101</v>
      </c>
    </row>
    <row r="305" spans="2:12" ht="56.25" hidden="1">
      <c r="B305" s="7" t="s">
        <v>206</v>
      </c>
      <c r="C305" s="9" t="s">
        <v>205</v>
      </c>
      <c r="D305" s="9"/>
      <c r="E305" s="5"/>
      <c r="F305" s="5"/>
      <c r="G305" s="5"/>
      <c r="H305" s="5"/>
      <c r="I305" s="5"/>
      <c r="J305" s="5"/>
      <c r="K305" s="5"/>
      <c r="L305" s="5"/>
    </row>
    <row r="306" spans="2:12" ht="56.25" hidden="1">
      <c r="B306" s="7" t="s">
        <v>202</v>
      </c>
      <c r="C306" s="9" t="s">
        <v>137</v>
      </c>
      <c r="D306" s="9"/>
      <c r="E306" s="5"/>
      <c r="F306" s="5"/>
      <c r="G306" s="5"/>
      <c r="H306" s="5"/>
      <c r="I306" s="5"/>
      <c r="J306" s="5"/>
      <c r="K306" s="5"/>
      <c r="L306" s="5"/>
    </row>
    <row r="307" spans="2:12" ht="56.25" hidden="1">
      <c r="B307" s="7" t="s">
        <v>207</v>
      </c>
      <c r="C307" s="9" t="s">
        <v>205</v>
      </c>
      <c r="D307" s="9"/>
      <c r="E307" s="5"/>
      <c r="F307" s="5"/>
      <c r="G307" s="5"/>
      <c r="H307" s="5"/>
      <c r="I307" s="5"/>
      <c r="J307" s="5"/>
      <c r="K307" s="5"/>
      <c r="L307" s="5"/>
    </row>
    <row r="308" spans="2:12" ht="56.25" hidden="1">
      <c r="B308" s="7" t="s">
        <v>202</v>
      </c>
      <c r="C308" s="9" t="s">
        <v>137</v>
      </c>
      <c r="D308" s="9"/>
      <c r="E308" s="5"/>
      <c r="F308" s="5"/>
      <c r="G308" s="5"/>
      <c r="H308" s="5"/>
      <c r="I308" s="5"/>
      <c r="J308" s="5"/>
      <c r="K308" s="5"/>
      <c r="L308" s="5"/>
    </row>
    <row r="309" spans="2:12" ht="37.5" hidden="1">
      <c r="B309" s="6" t="s">
        <v>208</v>
      </c>
      <c r="C309" s="4" t="s">
        <v>443</v>
      </c>
      <c r="D309" s="4"/>
      <c r="E309" s="5"/>
      <c r="F309" s="5"/>
      <c r="G309" s="5"/>
      <c r="H309" s="5"/>
      <c r="I309" s="5"/>
      <c r="J309" s="5"/>
      <c r="K309" s="5"/>
      <c r="L309" s="5"/>
    </row>
    <row r="310" spans="2:12" ht="56.25" hidden="1">
      <c r="B310" s="6" t="s">
        <v>202</v>
      </c>
      <c r="C310" s="4" t="s">
        <v>137</v>
      </c>
      <c r="D310" s="4"/>
      <c r="E310" s="5"/>
      <c r="F310" s="5"/>
      <c r="G310" s="5"/>
      <c r="H310" s="5"/>
      <c r="I310" s="5"/>
      <c r="J310" s="5"/>
      <c r="K310" s="5"/>
      <c r="L310" s="5"/>
    </row>
    <row r="311" spans="2:12" ht="37.5" hidden="1">
      <c r="B311" s="6" t="s">
        <v>209</v>
      </c>
      <c r="C311" s="4" t="s">
        <v>443</v>
      </c>
      <c r="D311" s="4"/>
      <c r="E311" s="5"/>
      <c r="F311" s="5"/>
      <c r="G311" s="5"/>
      <c r="H311" s="5"/>
      <c r="I311" s="5"/>
      <c r="J311" s="5"/>
      <c r="K311" s="5"/>
      <c r="L311" s="5"/>
    </row>
    <row r="312" spans="2:12" ht="56.25" hidden="1">
      <c r="B312" s="6" t="s">
        <v>202</v>
      </c>
      <c r="C312" s="4" t="s">
        <v>137</v>
      </c>
      <c r="D312" s="4"/>
      <c r="E312" s="5"/>
      <c r="F312" s="5"/>
      <c r="G312" s="5"/>
      <c r="H312" s="5"/>
      <c r="I312" s="5"/>
      <c r="J312" s="5"/>
      <c r="K312" s="5"/>
      <c r="L312" s="5"/>
    </row>
    <row r="313" spans="2:12" ht="56.25">
      <c r="B313" s="7" t="s">
        <v>210</v>
      </c>
      <c r="C313" s="9" t="s">
        <v>205</v>
      </c>
      <c r="D313" s="9">
        <v>0.14</v>
      </c>
      <c r="E313" s="5">
        <v>13</v>
      </c>
      <c r="F313" s="5">
        <v>13.78</v>
      </c>
      <c r="G313" s="5">
        <v>13.75</v>
      </c>
      <c r="H313" s="5">
        <v>14.21</v>
      </c>
      <c r="I313" s="5">
        <v>14.36</v>
      </c>
      <c r="J313" s="5">
        <v>14.86</v>
      </c>
      <c r="K313" s="5">
        <v>15.12</v>
      </c>
      <c r="L313" s="5">
        <v>15.98</v>
      </c>
    </row>
    <row r="314" spans="2:12" ht="56.25">
      <c r="B314" s="7" t="s">
        <v>202</v>
      </c>
      <c r="C314" s="9" t="s">
        <v>137</v>
      </c>
      <c r="D314" s="9">
        <v>26.35</v>
      </c>
      <c r="E314" s="5">
        <v>8760.1</v>
      </c>
      <c r="F314" s="5">
        <v>100</v>
      </c>
      <c r="G314" s="5">
        <v>95</v>
      </c>
      <c r="H314" s="5">
        <v>98</v>
      </c>
      <c r="I314" s="5">
        <v>100</v>
      </c>
      <c r="J314" s="5">
        <v>100</v>
      </c>
      <c r="K314" s="5">
        <v>101</v>
      </c>
      <c r="L314" s="5">
        <v>103</v>
      </c>
    </row>
    <row r="315" spans="2:12" ht="37.5" hidden="1">
      <c r="B315" s="6" t="s">
        <v>211</v>
      </c>
      <c r="C315" s="4" t="s">
        <v>443</v>
      </c>
      <c r="D315" s="4"/>
      <c r="E315" s="5"/>
      <c r="F315" s="5"/>
      <c r="G315" s="5"/>
      <c r="H315" s="5"/>
      <c r="I315" s="5"/>
      <c r="J315" s="5"/>
      <c r="K315" s="5"/>
      <c r="L315" s="5"/>
    </row>
    <row r="316" spans="2:12" ht="56.25" hidden="1">
      <c r="B316" s="6" t="s">
        <v>202</v>
      </c>
      <c r="C316" s="4" t="s">
        <v>137</v>
      </c>
      <c r="D316" s="4"/>
      <c r="E316" s="5"/>
      <c r="F316" s="5"/>
      <c r="G316" s="5"/>
      <c r="H316" s="5"/>
      <c r="I316" s="5"/>
      <c r="J316" s="5"/>
      <c r="K316" s="5"/>
      <c r="L316" s="5"/>
    </row>
    <row r="317" spans="2:12" ht="18.75" hidden="1">
      <c r="B317" s="6" t="s">
        <v>212</v>
      </c>
      <c r="C317" s="4" t="s">
        <v>443</v>
      </c>
      <c r="D317" s="4"/>
      <c r="E317" s="5"/>
      <c r="F317" s="5"/>
      <c r="G317" s="5"/>
      <c r="H317" s="5"/>
      <c r="I317" s="5"/>
      <c r="J317" s="5"/>
      <c r="K317" s="5"/>
      <c r="L317" s="5"/>
    </row>
    <row r="318" spans="2:12" ht="56.25" hidden="1">
      <c r="B318" s="6" t="s">
        <v>202</v>
      </c>
      <c r="C318" s="4" t="s">
        <v>137</v>
      </c>
      <c r="D318" s="4"/>
      <c r="E318" s="5"/>
      <c r="F318" s="5"/>
      <c r="G318" s="5"/>
      <c r="H318" s="5"/>
      <c r="I318" s="5"/>
      <c r="J318" s="5"/>
      <c r="K318" s="5"/>
      <c r="L318" s="5"/>
    </row>
    <row r="319" spans="2:12" ht="37.5" hidden="1">
      <c r="B319" s="6" t="s">
        <v>213</v>
      </c>
      <c r="C319" s="4" t="s">
        <v>443</v>
      </c>
      <c r="D319" s="4"/>
      <c r="E319" s="5"/>
      <c r="F319" s="5"/>
      <c r="G319" s="5"/>
      <c r="H319" s="5"/>
      <c r="I319" s="5"/>
      <c r="J319" s="5"/>
      <c r="K319" s="5"/>
      <c r="L319" s="5"/>
    </row>
    <row r="320" spans="2:12" ht="56.25" hidden="1">
      <c r="B320" s="6" t="s">
        <v>202</v>
      </c>
      <c r="C320" s="4" t="s">
        <v>137</v>
      </c>
      <c r="D320" s="4"/>
      <c r="E320" s="5"/>
      <c r="F320" s="5"/>
      <c r="G320" s="5"/>
      <c r="H320" s="5"/>
      <c r="I320" s="5"/>
      <c r="J320" s="5"/>
      <c r="K320" s="5"/>
      <c r="L320" s="5"/>
    </row>
    <row r="321" spans="2:12" ht="37.5" hidden="1">
      <c r="B321" s="6" t="s">
        <v>214</v>
      </c>
      <c r="C321" s="4" t="s">
        <v>443</v>
      </c>
      <c r="D321" s="4"/>
      <c r="E321" s="5"/>
      <c r="F321" s="5"/>
      <c r="G321" s="5"/>
      <c r="H321" s="5"/>
      <c r="I321" s="5"/>
      <c r="J321" s="5"/>
      <c r="K321" s="5"/>
      <c r="L321" s="5"/>
    </row>
    <row r="322" spans="2:12" ht="56.25" hidden="1">
      <c r="B322" s="6" t="s">
        <v>202</v>
      </c>
      <c r="C322" s="4" t="s">
        <v>137</v>
      </c>
      <c r="D322" s="4"/>
      <c r="E322" s="5"/>
      <c r="F322" s="5"/>
      <c r="G322" s="5"/>
      <c r="H322" s="5"/>
      <c r="I322" s="5"/>
      <c r="J322" s="5"/>
      <c r="K322" s="5"/>
      <c r="L322" s="5"/>
    </row>
    <row r="323" spans="2:12" ht="37.5">
      <c r="B323" s="6" t="s">
        <v>215</v>
      </c>
      <c r="C323" s="4" t="s">
        <v>443</v>
      </c>
      <c r="D323" s="4">
        <v>0.14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</row>
    <row r="324" spans="2:12" ht="56.25">
      <c r="B324" s="6" t="s">
        <v>202</v>
      </c>
      <c r="C324" s="4" t="s">
        <v>137</v>
      </c>
      <c r="D324" s="4">
        <v>451.32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</row>
    <row r="325" spans="2:12" ht="18.75" hidden="1">
      <c r="B325" s="6" t="s">
        <v>216</v>
      </c>
      <c r="C325" s="4" t="s">
        <v>443</v>
      </c>
      <c r="D325" s="4"/>
      <c r="E325" s="5"/>
      <c r="F325" s="5"/>
      <c r="G325" s="5"/>
      <c r="H325" s="5"/>
      <c r="I325" s="5"/>
      <c r="J325" s="5"/>
      <c r="K325" s="5"/>
      <c r="L325" s="5"/>
    </row>
    <row r="326" spans="2:12" ht="56.25" hidden="1">
      <c r="B326" s="6" t="s">
        <v>202</v>
      </c>
      <c r="C326" s="4" t="s">
        <v>137</v>
      </c>
      <c r="D326" s="4"/>
      <c r="E326" s="5"/>
      <c r="F326" s="5"/>
      <c r="G326" s="5"/>
      <c r="H326" s="5"/>
      <c r="I326" s="5"/>
      <c r="J326" s="5"/>
      <c r="K326" s="5"/>
      <c r="L326" s="5"/>
    </row>
    <row r="327" spans="2:12" ht="18.75" hidden="1">
      <c r="B327" s="6" t="s">
        <v>217</v>
      </c>
      <c r="C327" s="4" t="s">
        <v>443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56.25" hidden="1">
      <c r="B328" s="6" t="s">
        <v>202</v>
      </c>
      <c r="C328" s="4" t="s">
        <v>137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37.5" hidden="1">
      <c r="B329" s="6" t="s">
        <v>218</v>
      </c>
      <c r="C329" s="4" t="s">
        <v>443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56.25" hidden="1">
      <c r="B330" s="6" t="s">
        <v>202</v>
      </c>
      <c r="C330" s="4" t="s">
        <v>137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37.5" hidden="1">
      <c r="B331" s="6" t="s">
        <v>219</v>
      </c>
      <c r="C331" s="4" t="s">
        <v>443</v>
      </c>
      <c r="D331" s="4"/>
      <c r="E331" s="5"/>
      <c r="F331" s="5"/>
      <c r="G331" s="5"/>
      <c r="H331" s="5"/>
      <c r="I331" s="5"/>
      <c r="J331" s="5"/>
      <c r="K331" s="5"/>
      <c r="L331" s="5"/>
    </row>
    <row r="332" spans="2:12" ht="56.25" hidden="1">
      <c r="B332" s="6" t="s">
        <v>202</v>
      </c>
      <c r="C332" s="4" t="s">
        <v>137</v>
      </c>
      <c r="D332" s="4"/>
      <c r="E332" s="5"/>
      <c r="F332" s="5"/>
      <c r="G332" s="5"/>
      <c r="H332" s="5"/>
      <c r="I332" s="5"/>
      <c r="J332" s="5"/>
      <c r="K332" s="5"/>
      <c r="L332" s="5"/>
    </row>
    <row r="333" spans="2:12" ht="37.5" hidden="1">
      <c r="B333" s="6" t="s">
        <v>220</v>
      </c>
      <c r="C333" s="4" t="s">
        <v>443</v>
      </c>
      <c r="D333" s="4"/>
      <c r="E333" s="5"/>
      <c r="F333" s="5"/>
      <c r="G333" s="5"/>
      <c r="H333" s="5"/>
      <c r="I333" s="5"/>
      <c r="J333" s="5"/>
      <c r="K333" s="5"/>
      <c r="L333" s="5"/>
    </row>
    <row r="334" spans="2:12" ht="56.25" hidden="1">
      <c r="B334" s="6" t="s">
        <v>202</v>
      </c>
      <c r="C334" s="4" t="s">
        <v>137</v>
      </c>
      <c r="D334" s="4"/>
      <c r="E334" s="5"/>
      <c r="F334" s="5"/>
      <c r="G334" s="5"/>
      <c r="H334" s="5"/>
      <c r="I334" s="5"/>
      <c r="J334" s="5"/>
      <c r="K334" s="5"/>
      <c r="L334" s="5"/>
    </row>
    <row r="335" spans="2:12" ht="18.75">
      <c r="B335" s="6" t="s">
        <v>221</v>
      </c>
      <c r="C335" s="4" t="s">
        <v>443</v>
      </c>
      <c r="D335" s="4">
        <v>0</v>
      </c>
      <c r="E335" s="5">
        <v>13</v>
      </c>
      <c r="F335" s="5">
        <v>13.78</v>
      </c>
      <c r="G335" s="5">
        <v>13.75</v>
      </c>
      <c r="H335" s="5">
        <v>14.21</v>
      </c>
      <c r="I335" s="5">
        <v>14.36</v>
      </c>
      <c r="J335" s="5">
        <v>14.86</v>
      </c>
      <c r="K335" s="5">
        <v>15.12</v>
      </c>
      <c r="L335" s="5">
        <v>15.98</v>
      </c>
    </row>
    <row r="336" spans="2:12" ht="56.25">
      <c r="B336" s="6" t="s">
        <v>202</v>
      </c>
      <c r="C336" s="4" t="s">
        <v>137</v>
      </c>
      <c r="D336" s="4">
        <v>0</v>
      </c>
      <c r="E336" s="5">
        <v>0</v>
      </c>
      <c r="F336" s="5">
        <v>100</v>
      </c>
      <c r="G336" s="5">
        <v>95</v>
      </c>
      <c r="H336" s="5">
        <v>98</v>
      </c>
      <c r="I336" s="5">
        <v>100</v>
      </c>
      <c r="J336" s="5">
        <v>100</v>
      </c>
      <c r="K336" s="5">
        <v>101</v>
      </c>
      <c r="L336" s="5">
        <v>103</v>
      </c>
    </row>
    <row r="337" spans="2:12" ht="37.5" hidden="1">
      <c r="B337" s="6" t="s">
        <v>222</v>
      </c>
      <c r="C337" s="4" t="s">
        <v>443</v>
      </c>
      <c r="D337" s="4"/>
      <c r="E337" s="5"/>
      <c r="F337" s="5"/>
      <c r="G337" s="5"/>
      <c r="H337" s="5"/>
      <c r="I337" s="5"/>
      <c r="J337" s="5"/>
      <c r="K337" s="5"/>
      <c r="L337" s="5"/>
    </row>
    <row r="338" spans="2:12" ht="56.25" hidden="1">
      <c r="B338" s="6" t="s">
        <v>202</v>
      </c>
      <c r="C338" s="4" t="s">
        <v>137</v>
      </c>
      <c r="D338" s="4"/>
      <c r="E338" s="5"/>
      <c r="F338" s="5"/>
      <c r="G338" s="5"/>
      <c r="H338" s="5"/>
      <c r="I338" s="5"/>
      <c r="J338" s="5"/>
      <c r="K338" s="5"/>
      <c r="L338" s="5"/>
    </row>
    <row r="339" spans="2:12" ht="37.5" hidden="1">
      <c r="B339" s="6" t="s">
        <v>223</v>
      </c>
      <c r="C339" s="4" t="s">
        <v>443</v>
      </c>
      <c r="D339" s="4"/>
      <c r="E339" s="5"/>
      <c r="F339" s="5"/>
      <c r="G339" s="5"/>
      <c r="H339" s="5"/>
      <c r="I339" s="5"/>
      <c r="J339" s="5"/>
      <c r="K339" s="5"/>
      <c r="L339" s="5"/>
    </row>
    <row r="340" spans="2:12" ht="56.25" hidden="1">
      <c r="B340" s="6" t="s">
        <v>202</v>
      </c>
      <c r="C340" s="4" t="s">
        <v>137</v>
      </c>
      <c r="D340" s="4"/>
      <c r="E340" s="5"/>
      <c r="F340" s="5"/>
      <c r="G340" s="5"/>
      <c r="H340" s="5"/>
      <c r="I340" s="5"/>
      <c r="J340" s="5"/>
      <c r="K340" s="5"/>
      <c r="L340" s="5"/>
    </row>
    <row r="341" spans="2:12" ht="18.75" hidden="1">
      <c r="B341" s="6" t="s">
        <v>224</v>
      </c>
      <c r="C341" s="4" t="s">
        <v>443</v>
      </c>
      <c r="D341" s="4"/>
      <c r="E341" s="5"/>
      <c r="F341" s="5"/>
      <c r="G341" s="5"/>
      <c r="H341" s="5"/>
      <c r="I341" s="5"/>
      <c r="J341" s="5"/>
      <c r="K341" s="5"/>
      <c r="L341" s="5"/>
    </row>
    <row r="342" spans="2:12" ht="56.25" hidden="1">
      <c r="B342" s="6" t="s">
        <v>202</v>
      </c>
      <c r="C342" s="4" t="s">
        <v>137</v>
      </c>
      <c r="D342" s="4"/>
      <c r="E342" s="5"/>
      <c r="F342" s="5"/>
      <c r="G342" s="5"/>
      <c r="H342" s="5"/>
      <c r="I342" s="5"/>
      <c r="J342" s="5"/>
      <c r="K342" s="5"/>
      <c r="L342" s="5"/>
    </row>
    <row r="343" spans="2:12" ht="56.25">
      <c r="B343" s="7" t="s">
        <v>225</v>
      </c>
      <c r="C343" s="9" t="s">
        <v>205</v>
      </c>
      <c r="D343" s="9">
        <v>159.18</v>
      </c>
      <c r="E343" s="5">
        <v>237.07</v>
      </c>
      <c r="F343" s="5">
        <v>251.29</v>
      </c>
      <c r="G343" s="5">
        <v>266.5</v>
      </c>
      <c r="H343" s="5">
        <v>269.65</v>
      </c>
      <c r="I343" s="5">
        <v>284.06</v>
      </c>
      <c r="J343" s="5">
        <v>290.51</v>
      </c>
      <c r="K343" s="5">
        <v>298.95</v>
      </c>
      <c r="L343" s="5">
        <v>309.36</v>
      </c>
    </row>
    <row r="344" spans="2:12" ht="56.25">
      <c r="B344" s="7" t="s">
        <v>202</v>
      </c>
      <c r="C344" s="9" t="s">
        <v>137</v>
      </c>
      <c r="D344" s="9">
        <v>27.83</v>
      </c>
      <c r="E344" s="5">
        <v>130.3</v>
      </c>
      <c r="F344" s="5">
        <v>100</v>
      </c>
      <c r="G344" s="5">
        <v>101</v>
      </c>
      <c r="H344" s="5">
        <v>102</v>
      </c>
      <c r="I344" s="5">
        <v>102</v>
      </c>
      <c r="J344" s="5">
        <v>103</v>
      </c>
      <c r="K344" s="5">
        <v>101</v>
      </c>
      <c r="L344" s="5">
        <v>102</v>
      </c>
    </row>
    <row r="345" spans="2:12" ht="56.25">
      <c r="B345" s="7" t="s">
        <v>226</v>
      </c>
      <c r="C345" s="9" t="s">
        <v>205</v>
      </c>
      <c r="D345" s="9">
        <v>103.81</v>
      </c>
      <c r="E345" s="5">
        <v>18.13</v>
      </c>
      <c r="F345" s="5">
        <v>20.18</v>
      </c>
      <c r="G345" s="5">
        <v>21.19</v>
      </c>
      <c r="H345" s="5">
        <v>21.86</v>
      </c>
      <c r="I345" s="5">
        <v>22.58</v>
      </c>
      <c r="J345" s="5">
        <v>24.01</v>
      </c>
      <c r="K345" s="5">
        <v>24.24</v>
      </c>
      <c r="L345" s="5">
        <v>26.58</v>
      </c>
    </row>
    <row r="346" spans="2:12" ht="56.25">
      <c r="B346" s="7" t="s">
        <v>202</v>
      </c>
      <c r="C346" s="9" t="s">
        <v>137</v>
      </c>
      <c r="D346" s="9">
        <v>508.34</v>
      </c>
      <c r="E346" s="5">
        <v>15.28</v>
      </c>
      <c r="F346" s="5">
        <v>105</v>
      </c>
      <c r="G346" s="5">
        <v>100</v>
      </c>
      <c r="H346" s="5">
        <v>103</v>
      </c>
      <c r="I346" s="5">
        <v>102</v>
      </c>
      <c r="J346" s="5">
        <v>105</v>
      </c>
      <c r="K346" s="5">
        <v>103</v>
      </c>
      <c r="L346" s="5">
        <v>106</v>
      </c>
    </row>
    <row r="347" spans="2:12" ht="56.25">
      <c r="B347" s="7" t="s">
        <v>227</v>
      </c>
      <c r="C347" s="9" t="s">
        <v>205</v>
      </c>
      <c r="D347" s="9">
        <v>51.49</v>
      </c>
      <c r="E347" s="5">
        <v>87.85</v>
      </c>
      <c r="F347" s="5">
        <v>93.12</v>
      </c>
      <c r="G347" s="5">
        <v>97.78</v>
      </c>
      <c r="H347" s="5">
        <v>98.45</v>
      </c>
      <c r="I347" s="5">
        <v>103.2</v>
      </c>
      <c r="J347" s="5">
        <v>105.04</v>
      </c>
      <c r="K347" s="5">
        <v>110.76</v>
      </c>
      <c r="L347" s="5">
        <v>115.15</v>
      </c>
    </row>
    <row r="348" spans="2:12" ht="56.25">
      <c r="B348" s="7" t="s">
        <v>202</v>
      </c>
      <c r="C348" s="9" t="s">
        <v>137</v>
      </c>
      <c r="D348" s="9">
        <v>262.37</v>
      </c>
      <c r="E348" s="5">
        <v>149.27</v>
      </c>
      <c r="F348" s="5">
        <v>100</v>
      </c>
      <c r="G348" s="5">
        <v>100</v>
      </c>
      <c r="H348" s="5">
        <v>100.5</v>
      </c>
      <c r="I348" s="5">
        <v>101</v>
      </c>
      <c r="J348" s="5">
        <v>102</v>
      </c>
      <c r="K348" s="5">
        <v>103</v>
      </c>
      <c r="L348" s="5">
        <v>105</v>
      </c>
    </row>
    <row r="349" spans="2:12" ht="56.25">
      <c r="B349" s="7" t="s">
        <v>228</v>
      </c>
      <c r="C349" s="9" t="s">
        <v>205</v>
      </c>
      <c r="D349" s="9">
        <v>1.38</v>
      </c>
      <c r="E349" s="5">
        <v>0.12</v>
      </c>
      <c r="F349" s="5">
        <v>0.13</v>
      </c>
      <c r="G349" s="5">
        <v>0.13</v>
      </c>
      <c r="H349" s="5">
        <v>0.13</v>
      </c>
      <c r="I349" s="5">
        <v>0.14</v>
      </c>
      <c r="J349" s="5">
        <v>0.14</v>
      </c>
      <c r="K349" s="5">
        <v>0.15</v>
      </c>
      <c r="L349" s="5">
        <v>0.15</v>
      </c>
    </row>
    <row r="350" spans="2:12" ht="56.25">
      <c r="B350" s="7" t="s">
        <v>202</v>
      </c>
      <c r="C350" s="9" t="s">
        <v>137</v>
      </c>
      <c r="D350" s="9">
        <v>211.84</v>
      </c>
      <c r="E350" s="5">
        <v>7.61</v>
      </c>
      <c r="F350" s="5">
        <v>100</v>
      </c>
      <c r="G350" s="5">
        <v>100</v>
      </c>
      <c r="H350" s="5">
        <v>100</v>
      </c>
      <c r="I350" s="5">
        <v>100</v>
      </c>
      <c r="J350" s="5">
        <v>100.5</v>
      </c>
      <c r="K350" s="5">
        <v>100</v>
      </c>
      <c r="L350" s="5">
        <v>101</v>
      </c>
    </row>
    <row r="351" spans="2:12" ht="56.25">
      <c r="B351" s="7" t="s">
        <v>229</v>
      </c>
      <c r="C351" s="9" t="s">
        <v>205</v>
      </c>
      <c r="D351" s="9">
        <v>1100.9</v>
      </c>
      <c r="E351" s="5">
        <v>1573.91</v>
      </c>
      <c r="F351" s="5">
        <v>1584.93</v>
      </c>
      <c r="G351" s="5">
        <v>1664.17</v>
      </c>
      <c r="H351" s="5">
        <v>1684.02</v>
      </c>
      <c r="I351" s="5">
        <v>1756.45</v>
      </c>
      <c r="J351" s="5">
        <v>1797.71</v>
      </c>
      <c r="K351" s="5">
        <v>1830.22</v>
      </c>
      <c r="L351" s="5">
        <v>1894.52</v>
      </c>
    </row>
    <row r="352" spans="2:12" ht="56.25">
      <c r="B352" s="7" t="s">
        <v>202</v>
      </c>
      <c r="C352" s="9" t="s">
        <v>137</v>
      </c>
      <c r="D352" s="9">
        <v>221.18</v>
      </c>
      <c r="E352" s="5">
        <v>125.08</v>
      </c>
      <c r="F352" s="5">
        <v>95</v>
      </c>
      <c r="G352" s="5">
        <v>100</v>
      </c>
      <c r="H352" s="5">
        <v>101</v>
      </c>
      <c r="I352" s="5">
        <v>101</v>
      </c>
      <c r="J352" s="5">
        <v>102</v>
      </c>
      <c r="K352" s="5">
        <v>100</v>
      </c>
      <c r="L352" s="5">
        <v>101</v>
      </c>
    </row>
    <row r="353" spans="2:12" ht="56.25">
      <c r="B353" s="7" t="s">
        <v>230</v>
      </c>
      <c r="C353" s="9" t="s">
        <v>205</v>
      </c>
      <c r="D353" s="9">
        <v>10.36</v>
      </c>
      <c r="E353" s="5">
        <v>2.91</v>
      </c>
      <c r="F353" s="5">
        <v>3.27</v>
      </c>
      <c r="G353" s="5">
        <v>3.43</v>
      </c>
      <c r="H353" s="5">
        <v>3.47</v>
      </c>
      <c r="I353" s="5">
        <v>3.59</v>
      </c>
      <c r="J353" s="5">
        <v>3.67</v>
      </c>
      <c r="K353" s="5">
        <v>3.74</v>
      </c>
      <c r="L353" s="5">
        <v>3.87</v>
      </c>
    </row>
    <row r="354" spans="2:12" ht="56.25">
      <c r="B354" s="7" t="s">
        <v>202</v>
      </c>
      <c r="C354" s="9" t="s">
        <v>137</v>
      </c>
      <c r="D354" s="9">
        <v>28.3</v>
      </c>
      <c r="E354" s="5">
        <v>24.57</v>
      </c>
      <c r="F354" s="5">
        <v>106</v>
      </c>
      <c r="G354" s="5">
        <v>100</v>
      </c>
      <c r="H354" s="5">
        <v>101</v>
      </c>
      <c r="I354" s="5">
        <v>100</v>
      </c>
      <c r="J354" s="5">
        <v>101</v>
      </c>
      <c r="K354" s="5">
        <v>100</v>
      </c>
      <c r="L354" s="5">
        <v>101</v>
      </c>
    </row>
    <row r="355" spans="2:12" ht="56.25">
      <c r="B355" s="7" t="s">
        <v>231</v>
      </c>
      <c r="C355" s="9" t="s">
        <v>205</v>
      </c>
      <c r="D355" s="9">
        <v>581.54</v>
      </c>
      <c r="E355" s="5">
        <v>402.95</v>
      </c>
      <c r="F355" s="5">
        <v>384.41</v>
      </c>
      <c r="G355" s="5">
        <v>403.64</v>
      </c>
      <c r="H355" s="5">
        <v>412.49</v>
      </c>
      <c r="I355" s="5">
        <v>426.02</v>
      </c>
      <c r="J355" s="5">
        <v>442.25</v>
      </c>
      <c r="K355" s="5">
        <v>446.13</v>
      </c>
      <c r="L355" s="5">
        <v>466.33</v>
      </c>
    </row>
    <row r="356" spans="2:12" ht="56.25">
      <c r="B356" s="7" t="s">
        <v>202</v>
      </c>
      <c r="C356" s="9" t="s">
        <v>137</v>
      </c>
      <c r="D356" s="9">
        <v>234.96</v>
      </c>
      <c r="E356" s="5">
        <v>60.62</v>
      </c>
      <c r="F356" s="5">
        <v>90</v>
      </c>
      <c r="G356" s="5">
        <v>100</v>
      </c>
      <c r="H356" s="5">
        <v>102</v>
      </c>
      <c r="I356" s="5">
        <v>101</v>
      </c>
      <c r="J356" s="5">
        <v>102.5</v>
      </c>
      <c r="K356" s="5">
        <v>100.5</v>
      </c>
      <c r="L356" s="5">
        <v>101</v>
      </c>
    </row>
    <row r="357" spans="2:12" ht="56.25">
      <c r="B357" s="7" t="s">
        <v>232</v>
      </c>
      <c r="C357" s="9" t="s">
        <v>205</v>
      </c>
      <c r="D357" s="9">
        <v>33.87</v>
      </c>
      <c r="E357" s="5">
        <v>6.5</v>
      </c>
      <c r="F357" s="5">
        <v>6.55</v>
      </c>
      <c r="G357" s="5">
        <v>6.87</v>
      </c>
      <c r="H357" s="5">
        <v>6.89</v>
      </c>
      <c r="I357" s="5">
        <v>7.18</v>
      </c>
      <c r="J357" s="5">
        <v>7.2</v>
      </c>
      <c r="K357" s="5">
        <v>7.48</v>
      </c>
      <c r="L357" s="5">
        <v>7.52</v>
      </c>
    </row>
    <row r="358" spans="2:12" ht="56.25">
      <c r="B358" s="7" t="s">
        <v>202</v>
      </c>
      <c r="C358" s="9" t="s">
        <v>137</v>
      </c>
      <c r="D358" s="9">
        <v>89.06</v>
      </c>
      <c r="E358" s="5">
        <v>16.79</v>
      </c>
      <c r="F358" s="5">
        <v>95</v>
      </c>
      <c r="G358" s="5">
        <v>100</v>
      </c>
      <c r="H358" s="5">
        <v>100</v>
      </c>
      <c r="I358" s="5">
        <v>100</v>
      </c>
      <c r="J358" s="5">
        <v>100</v>
      </c>
      <c r="K358" s="5">
        <v>100</v>
      </c>
      <c r="L358" s="5">
        <v>100</v>
      </c>
    </row>
    <row r="359" spans="2:12" ht="56.25">
      <c r="B359" s="7" t="s">
        <v>233</v>
      </c>
      <c r="C359" s="9" t="s">
        <v>205</v>
      </c>
      <c r="D359" s="9">
        <v>272.61</v>
      </c>
      <c r="E359" s="5">
        <v>50.9</v>
      </c>
      <c r="F359" s="5">
        <v>53.95</v>
      </c>
      <c r="G359" s="5">
        <v>55.52</v>
      </c>
      <c r="H359" s="5">
        <v>56.76</v>
      </c>
      <c r="I359" s="5">
        <v>58.02</v>
      </c>
      <c r="J359" s="5">
        <v>59.96</v>
      </c>
      <c r="K359" s="5">
        <v>60.45</v>
      </c>
      <c r="L359" s="5">
        <v>63.85</v>
      </c>
    </row>
    <row r="360" spans="2:12" ht="56.25">
      <c r="B360" s="7" t="s">
        <v>202</v>
      </c>
      <c r="C360" s="9" t="s">
        <v>137</v>
      </c>
      <c r="D360" s="9">
        <v>135.02</v>
      </c>
      <c r="E360" s="5">
        <v>16.34</v>
      </c>
      <c r="F360" s="5">
        <v>100</v>
      </c>
      <c r="G360" s="5">
        <v>98</v>
      </c>
      <c r="H360" s="5">
        <v>100</v>
      </c>
      <c r="I360" s="5">
        <v>100</v>
      </c>
      <c r="J360" s="5">
        <v>101</v>
      </c>
      <c r="K360" s="5">
        <v>100</v>
      </c>
      <c r="L360" s="5">
        <v>102</v>
      </c>
    </row>
    <row r="361" spans="2:12" ht="56.25">
      <c r="B361" s="7" t="s">
        <v>234</v>
      </c>
      <c r="C361" s="9" t="s">
        <v>205</v>
      </c>
      <c r="D361" s="9">
        <v>12.83</v>
      </c>
      <c r="E361" s="5">
        <v>12.59</v>
      </c>
      <c r="F361" s="5">
        <v>13.35</v>
      </c>
      <c r="G361" s="5">
        <v>14.01</v>
      </c>
      <c r="H361" s="5">
        <v>14.04</v>
      </c>
      <c r="I361" s="5">
        <v>14.64</v>
      </c>
      <c r="J361" s="5">
        <v>14.98</v>
      </c>
      <c r="K361" s="5">
        <v>15.26</v>
      </c>
      <c r="L361" s="5">
        <v>16.11</v>
      </c>
    </row>
    <row r="362" spans="2:12" ht="56.25">
      <c r="B362" s="7" t="s">
        <v>202</v>
      </c>
      <c r="C362" s="9" t="s">
        <v>137</v>
      </c>
      <c r="D362" s="9">
        <v>58.53</v>
      </c>
      <c r="E362" s="5">
        <v>85.85</v>
      </c>
      <c r="F362" s="5">
        <v>100</v>
      </c>
      <c r="G362" s="5">
        <v>100</v>
      </c>
      <c r="H362" s="5">
        <v>100</v>
      </c>
      <c r="I362" s="5">
        <v>100</v>
      </c>
      <c r="J362" s="5">
        <v>102</v>
      </c>
      <c r="K362" s="5">
        <v>100</v>
      </c>
      <c r="L362" s="5">
        <v>103</v>
      </c>
    </row>
    <row r="363" spans="2:12" ht="56.25">
      <c r="B363" s="7" t="s">
        <v>235</v>
      </c>
      <c r="C363" s="9" t="s">
        <v>205</v>
      </c>
      <c r="D363" s="9">
        <v>190.95</v>
      </c>
      <c r="E363" s="5">
        <v>249.05</v>
      </c>
      <c r="F363" s="5">
        <v>250.79</v>
      </c>
      <c r="G363" s="5">
        <v>263.33</v>
      </c>
      <c r="H363" s="5">
        <v>269.11</v>
      </c>
      <c r="I363" s="5">
        <v>280.69</v>
      </c>
      <c r="J363" s="5">
        <v>289.94</v>
      </c>
      <c r="K363" s="5">
        <v>298.33</v>
      </c>
      <c r="L363" s="5">
        <v>311.77</v>
      </c>
    </row>
    <row r="364" spans="2:12" ht="39.75" customHeight="1">
      <c r="B364" s="7" t="s">
        <v>202</v>
      </c>
      <c r="C364" s="9" t="s">
        <v>137</v>
      </c>
      <c r="D364" s="9">
        <v>330.36</v>
      </c>
      <c r="E364" s="5">
        <v>114.11</v>
      </c>
      <c r="F364" s="5">
        <v>95</v>
      </c>
      <c r="G364" s="5">
        <v>100</v>
      </c>
      <c r="H364" s="5">
        <v>102</v>
      </c>
      <c r="I364" s="5">
        <v>102</v>
      </c>
      <c r="J364" s="5">
        <v>103</v>
      </c>
      <c r="K364" s="5">
        <v>102</v>
      </c>
      <c r="L364" s="5">
        <v>103</v>
      </c>
    </row>
    <row r="365" spans="2:12" ht="79.5" customHeight="1">
      <c r="B365" s="14" t="s">
        <v>236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2:12" ht="18.75">
      <c r="B366" s="7" t="s">
        <v>237</v>
      </c>
      <c r="C366" s="4" t="s">
        <v>238</v>
      </c>
      <c r="D366" s="4">
        <v>1228.87</v>
      </c>
      <c r="E366" s="5">
        <v>1734.02</v>
      </c>
      <c r="F366" s="5">
        <v>1750.9</v>
      </c>
      <c r="G366" s="5">
        <v>1838.45</v>
      </c>
      <c r="H366" s="5">
        <v>1861.38</v>
      </c>
      <c r="I366" s="5">
        <v>1950.52</v>
      </c>
      <c r="J366" s="5">
        <v>1986.48</v>
      </c>
      <c r="K366" s="5">
        <v>2045.4</v>
      </c>
      <c r="L366" s="5">
        <v>2116.51</v>
      </c>
    </row>
    <row r="367" spans="2:12" ht="18.75">
      <c r="B367" s="7" t="s">
        <v>239</v>
      </c>
      <c r="C367" s="4" t="s">
        <v>238</v>
      </c>
      <c r="D367" s="4">
        <f>D368+D371+D376</f>
        <v>1294.29</v>
      </c>
      <c r="E367" s="4">
        <f aca="true" t="shared" si="9" ref="E367:L367">E368+E371+E376</f>
        <v>924.81</v>
      </c>
      <c r="F367" s="4">
        <f t="shared" si="9"/>
        <v>928.85</v>
      </c>
      <c r="G367" s="4">
        <f t="shared" si="9"/>
        <v>976</v>
      </c>
      <c r="H367" s="4">
        <f t="shared" si="9"/>
        <v>993.92</v>
      </c>
      <c r="I367" s="4">
        <f t="shared" si="9"/>
        <v>1024.6999999999998</v>
      </c>
      <c r="J367" s="4">
        <f t="shared" si="9"/>
        <v>1067.21</v>
      </c>
      <c r="K367" s="4">
        <f t="shared" si="9"/>
        <v>1069.95</v>
      </c>
      <c r="L367" s="4">
        <f t="shared" si="9"/>
        <v>1119.32</v>
      </c>
    </row>
    <row r="368" spans="2:12" ht="18.75">
      <c r="B368" s="6" t="s">
        <v>240</v>
      </c>
      <c r="C368" s="4" t="s">
        <v>238</v>
      </c>
      <c r="D368" s="4">
        <v>83.7</v>
      </c>
      <c r="E368" s="5">
        <v>153.7</v>
      </c>
      <c r="F368" s="5">
        <v>5</v>
      </c>
      <c r="G368" s="5">
        <v>5.25</v>
      </c>
      <c r="H368" s="5">
        <v>5.42</v>
      </c>
      <c r="I368" s="5">
        <v>5.62</v>
      </c>
      <c r="J368" s="5">
        <v>5.89</v>
      </c>
      <c r="K368" s="5">
        <v>6.09</v>
      </c>
      <c r="L368" s="5">
        <v>6.46</v>
      </c>
    </row>
    <row r="369" spans="2:12" ht="18.75">
      <c r="B369" s="6" t="s">
        <v>241</v>
      </c>
      <c r="C369" s="4" t="s">
        <v>238</v>
      </c>
      <c r="D369" s="4"/>
      <c r="E369" s="5"/>
      <c r="F369" s="5"/>
      <c r="G369" s="5"/>
      <c r="H369" s="5"/>
      <c r="I369" s="5"/>
      <c r="J369" s="5"/>
      <c r="K369" s="5"/>
      <c r="L369" s="5"/>
    </row>
    <row r="370" spans="2:12" ht="18.75">
      <c r="B370" s="6" t="s">
        <v>242</v>
      </c>
      <c r="C370" s="4" t="s">
        <v>238</v>
      </c>
      <c r="D370" s="4"/>
      <c r="E370" s="5"/>
      <c r="F370" s="5"/>
      <c r="G370" s="5"/>
      <c r="H370" s="5"/>
      <c r="I370" s="5"/>
      <c r="J370" s="5"/>
      <c r="K370" s="5"/>
      <c r="L370" s="5"/>
    </row>
    <row r="371" spans="2:12" ht="18.75">
      <c r="B371" s="6" t="s">
        <v>243</v>
      </c>
      <c r="C371" s="4" t="s">
        <v>238</v>
      </c>
      <c r="D371" s="4">
        <f>SUM(D373:D375)</f>
        <v>702.3</v>
      </c>
      <c r="E371" s="4">
        <f aca="true" t="shared" si="10" ref="E371:L371">SUM(E373:E375)</f>
        <v>504.79999999999995</v>
      </c>
      <c r="F371" s="4">
        <f t="shared" si="10"/>
        <v>484.40000000000003</v>
      </c>
      <c r="G371" s="4">
        <f t="shared" si="10"/>
        <v>372.6</v>
      </c>
      <c r="H371" s="4">
        <f t="shared" si="10"/>
        <v>675.1</v>
      </c>
      <c r="I371" s="4">
        <f t="shared" si="10"/>
        <v>210.89999999999998</v>
      </c>
      <c r="J371" s="4">
        <f t="shared" si="10"/>
        <v>589.4</v>
      </c>
      <c r="K371" s="4">
        <f t="shared" si="10"/>
        <v>194.3</v>
      </c>
      <c r="L371" s="4">
        <f t="shared" si="10"/>
        <v>419.3</v>
      </c>
    </row>
    <row r="372" spans="2:12" ht="18.75">
      <c r="B372" s="6" t="s">
        <v>62</v>
      </c>
      <c r="C372" s="4"/>
      <c r="D372" s="4"/>
      <c r="E372" s="5"/>
      <c r="F372" s="5"/>
      <c r="G372" s="5"/>
      <c r="H372" s="5"/>
      <c r="I372" s="5"/>
      <c r="J372" s="5"/>
      <c r="K372" s="5"/>
      <c r="L372" s="5"/>
    </row>
    <row r="373" spans="2:12" ht="18.75">
      <c r="B373" s="7" t="s">
        <v>244</v>
      </c>
      <c r="C373" s="4" t="s">
        <v>238</v>
      </c>
      <c r="D373" s="4">
        <v>7.64</v>
      </c>
      <c r="E373" s="5">
        <v>53.2</v>
      </c>
      <c r="F373" s="5">
        <v>7.6</v>
      </c>
      <c r="G373" s="5">
        <v>7.8</v>
      </c>
      <c r="H373" s="5">
        <v>8</v>
      </c>
      <c r="I373" s="5">
        <v>7.8</v>
      </c>
      <c r="J373" s="5">
        <v>8</v>
      </c>
      <c r="K373" s="5">
        <v>8</v>
      </c>
      <c r="L373" s="5">
        <v>8.5</v>
      </c>
    </row>
    <row r="374" spans="2:12" ht="18.75">
      <c r="B374" s="7" t="s">
        <v>245</v>
      </c>
      <c r="C374" s="4" t="s">
        <v>238</v>
      </c>
      <c r="D374" s="4">
        <v>548.22</v>
      </c>
      <c r="E374" s="5">
        <v>367</v>
      </c>
      <c r="F374" s="5">
        <v>391.8</v>
      </c>
      <c r="G374" s="5">
        <v>279.8</v>
      </c>
      <c r="H374" s="5">
        <v>572.1</v>
      </c>
      <c r="I374" s="5">
        <v>108.1</v>
      </c>
      <c r="J374" s="5">
        <v>481.4</v>
      </c>
      <c r="K374" s="5">
        <v>76.3</v>
      </c>
      <c r="L374" s="5">
        <v>300.8</v>
      </c>
    </row>
    <row r="375" spans="2:12" ht="18.75">
      <c r="B375" s="7" t="s">
        <v>246</v>
      </c>
      <c r="C375" s="4" t="s">
        <v>238</v>
      </c>
      <c r="D375" s="4">
        <v>146.44</v>
      </c>
      <c r="E375" s="5">
        <v>84.6</v>
      </c>
      <c r="F375" s="5">
        <v>85</v>
      </c>
      <c r="G375" s="5">
        <v>85</v>
      </c>
      <c r="H375" s="5">
        <v>95</v>
      </c>
      <c r="I375" s="5">
        <v>95</v>
      </c>
      <c r="J375" s="5">
        <v>100</v>
      </c>
      <c r="K375" s="5">
        <v>110</v>
      </c>
      <c r="L375" s="5">
        <v>110</v>
      </c>
    </row>
    <row r="376" spans="2:12" ht="18.75">
      <c r="B376" s="6" t="s">
        <v>247</v>
      </c>
      <c r="C376" s="4" t="s">
        <v>238</v>
      </c>
      <c r="D376" s="4">
        <v>508.29</v>
      </c>
      <c r="E376" s="5">
        <v>266.31</v>
      </c>
      <c r="F376" s="5">
        <v>439.45</v>
      </c>
      <c r="G376" s="5">
        <v>598.15</v>
      </c>
      <c r="H376" s="5">
        <v>313.4</v>
      </c>
      <c r="I376" s="5">
        <v>808.18</v>
      </c>
      <c r="J376" s="5">
        <v>471.92</v>
      </c>
      <c r="K376" s="5">
        <v>869.56</v>
      </c>
      <c r="L376" s="5">
        <v>693.56</v>
      </c>
    </row>
    <row r="377" spans="2:12" ht="19.5" customHeight="1">
      <c r="B377" s="7" t="s">
        <v>248</v>
      </c>
      <c r="C377" s="4" t="s">
        <v>238</v>
      </c>
      <c r="D377" s="4"/>
      <c r="E377" s="5"/>
      <c r="F377" s="5"/>
      <c r="G377" s="5"/>
      <c r="H377" s="5"/>
      <c r="I377" s="5"/>
      <c r="J377" s="5"/>
      <c r="K377" s="5"/>
      <c r="L377" s="5"/>
    </row>
    <row r="378" spans="2:12" ht="18.75">
      <c r="B378" s="7" t="s">
        <v>249</v>
      </c>
      <c r="C378" s="9" t="s">
        <v>142</v>
      </c>
      <c r="D378" s="9"/>
      <c r="E378" s="5"/>
      <c r="F378" s="5"/>
      <c r="G378" s="5"/>
      <c r="H378" s="5"/>
      <c r="I378" s="5"/>
      <c r="J378" s="5"/>
      <c r="K378" s="5"/>
      <c r="L378" s="5"/>
    </row>
    <row r="379" spans="2:13" ht="61.5" customHeight="1" hidden="1">
      <c r="B379" s="27" t="s">
        <v>488</v>
      </c>
      <c r="C379" s="4" t="s">
        <v>38</v>
      </c>
      <c r="D379" s="4"/>
      <c r="E379" s="5"/>
      <c r="F379" s="5"/>
      <c r="G379" s="5"/>
      <c r="H379" s="5"/>
      <c r="I379" s="5"/>
      <c r="J379" s="5"/>
      <c r="K379" s="5"/>
      <c r="L379" s="5"/>
      <c r="M379" s="26"/>
    </row>
    <row r="380" spans="2:12" ht="18.75" hidden="1">
      <c r="B380" s="6" t="s">
        <v>250</v>
      </c>
      <c r="C380" s="4"/>
      <c r="D380" s="4"/>
      <c r="E380" s="5"/>
      <c r="F380" s="5"/>
      <c r="G380" s="5"/>
      <c r="H380" s="5"/>
      <c r="I380" s="5"/>
      <c r="J380" s="5"/>
      <c r="K380" s="5"/>
      <c r="L380" s="5"/>
    </row>
    <row r="381" spans="2:12" ht="18.75" hidden="1">
      <c r="B381" s="6" t="s">
        <v>251</v>
      </c>
      <c r="C381" s="4" t="s">
        <v>38</v>
      </c>
      <c r="D381" s="4"/>
      <c r="E381" s="5"/>
      <c r="F381" s="5"/>
      <c r="G381" s="5"/>
      <c r="H381" s="5"/>
      <c r="I381" s="5"/>
      <c r="J381" s="5"/>
      <c r="K381" s="5"/>
      <c r="L381" s="5"/>
    </row>
    <row r="382" spans="2:12" ht="18.75" hidden="1">
      <c r="B382" s="6" t="s">
        <v>252</v>
      </c>
      <c r="C382" s="4" t="s">
        <v>38</v>
      </c>
      <c r="D382" s="4"/>
      <c r="E382" s="5"/>
      <c r="F382" s="5"/>
      <c r="G382" s="5"/>
      <c r="H382" s="5"/>
      <c r="I382" s="5"/>
      <c r="J382" s="5"/>
      <c r="K382" s="5"/>
      <c r="L382" s="5"/>
    </row>
    <row r="383" spans="2:12" ht="57.75" customHeight="1">
      <c r="B383" s="20" t="s">
        <v>516</v>
      </c>
      <c r="C383" s="21"/>
      <c r="D383" s="21"/>
      <c r="E383" s="5"/>
      <c r="F383" s="5"/>
      <c r="G383" s="5"/>
      <c r="H383" s="5"/>
      <c r="I383" s="5"/>
      <c r="J383" s="5"/>
      <c r="K383" s="5"/>
      <c r="L383" s="5"/>
    </row>
    <row r="384" spans="2:12" ht="37.5">
      <c r="B384" s="22" t="s">
        <v>517</v>
      </c>
      <c r="C384" s="21" t="s">
        <v>38</v>
      </c>
      <c r="D384" s="47">
        <f>D385+D400</f>
        <v>3195.8</v>
      </c>
      <c r="E384" s="47">
        <f aca="true" t="shared" si="11" ref="E384:L384">E385+E400</f>
        <v>3820.3</v>
      </c>
      <c r="F384" s="47">
        <f t="shared" si="11"/>
        <v>2982.2</v>
      </c>
      <c r="G384" s="47">
        <f t="shared" si="11"/>
        <v>2845.5</v>
      </c>
      <c r="H384" s="47">
        <f t="shared" si="11"/>
        <v>2855.1</v>
      </c>
      <c r="I384" s="47">
        <f t="shared" si="11"/>
        <v>2800.4</v>
      </c>
      <c r="J384" s="47">
        <f t="shared" si="11"/>
        <v>2830</v>
      </c>
      <c r="K384" s="47">
        <f t="shared" si="11"/>
        <v>2829.6</v>
      </c>
      <c r="L384" s="47">
        <f t="shared" si="11"/>
        <v>2849.3</v>
      </c>
    </row>
    <row r="385" spans="2:12" ht="18.75">
      <c r="B385" s="24" t="s">
        <v>481</v>
      </c>
      <c r="C385" s="23" t="s">
        <v>253</v>
      </c>
      <c r="D385" s="23">
        <v>1038.9</v>
      </c>
      <c r="E385" s="5">
        <v>1013.9</v>
      </c>
      <c r="F385" s="5">
        <v>1011.9</v>
      </c>
      <c r="G385" s="5">
        <v>820.5</v>
      </c>
      <c r="H385" s="5">
        <v>830.1</v>
      </c>
      <c r="I385" s="5">
        <v>850.4</v>
      </c>
      <c r="J385" s="5">
        <v>860</v>
      </c>
      <c r="K385" s="5">
        <v>879.6</v>
      </c>
      <c r="L385" s="5">
        <v>889.3</v>
      </c>
    </row>
    <row r="386" spans="2:12" ht="37.5">
      <c r="B386" s="48" t="s">
        <v>518</v>
      </c>
      <c r="C386" s="23" t="s">
        <v>253</v>
      </c>
      <c r="D386" s="49">
        <f>D389+D391+D392+D393+D397+D398</f>
        <v>884.6999999999999</v>
      </c>
      <c r="E386" s="49">
        <f aca="true" t="shared" si="12" ref="E386:L386">E389+E391+E392+E393+E397+E398</f>
        <v>865.0000000000001</v>
      </c>
      <c r="F386" s="49">
        <f t="shared" si="12"/>
        <v>909.1000000000001</v>
      </c>
      <c r="G386" s="49">
        <f t="shared" si="12"/>
        <v>743.5</v>
      </c>
      <c r="H386" s="49">
        <f t="shared" si="12"/>
        <v>752.6</v>
      </c>
      <c r="I386" s="49">
        <f t="shared" si="12"/>
        <v>773.3000000000001</v>
      </c>
      <c r="J386" s="49">
        <f t="shared" si="12"/>
        <v>783.0000000000001</v>
      </c>
      <c r="K386" s="49">
        <f t="shared" si="12"/>
        <v>802.3999999999999</v>
      </c>
      <c r="L386" s="49">
        <f t="shared" si="12"/>
        <v>812.8</v>
      </c>
    </row>
    <row r="387" spans="2:12" ht="18.75">
      <c r="B387" s="24" t="s">
        <v>62</v>
      </c>
      <c r="C387" s="23"/>
      <c r="D387" s="23"/>
      <c r="E387" s="5"/>
      <c r="F387" s="5"/>
      <c r="G387" s="5"/>
      <c r="H387" s="5"/>
      <c r="I387" s="5"/>
      <c r="J387" s="5"/>
      <c r="K387" s="5"/>
      <c r="L387" s="5"/>
    </row>
    <row r="388" spans="2:12" ht="18.75" hidden="1">
      <c r="B388" s="24" t="s">
        <v>1</v>
      </c>
      <c r="C388" s="23" t="s">
        <v>253</v>
      </c>
      <c r="D388" s="23"/>
      <c r="E388" s="5"/>
      <c r="F388" s="5"/>
      <c r="G388" s="5"/>
      <c r="H388" s="5"/>
      <c r="I388" s="5"/>
      <c r="J388" s="5"/>
      <c r="K388" s="5"/>
      <c r="L388" s="5"/>
    </row>
    <row r="389" spans="2:12" ht="18.75">
      <c r="B389" s="24" t="s">
        <v>2</v>
      </c>
      <c r="C389" s="23" t="s">
        <v>253</v>
      </c>
      <c r="D389" s="23">
        <v>709.6</v>
      </c>
      <c r="E389" s="5">
        <v>692.4</v>
      </c>
      <c r="F389" s="5">
        <v>750.2</v>
      </c>
      <c r="G389" s="5">
        <v>584.8</v>
      </c>
      <c r="H389" s="5">
        <v>590.3</v>
      </c>
      <c r="I389" s="5">
        <v>608.2</v>
      </c>
      <c r="J389" s="5">
        <v>614</v>
      </c>
      <c r="K389" s="5">
        <v>632.4</v>
      </c>
      <c r="L389" s="5">
        <v>638.4</v>
      </c>
    </row>
    <row r="390" spans="2:12" ht="18.75">
      <c r="B390" s="24" t="s">
        <v>3</v>
      </c>
      <c r="C390" s="23" t="s">
        <v>253</v>
      </c>
      <c r="D390" s="23"/>
      <c r="E390" s="5"/>
      <c r="F390" s="5"/>
      <c r="G390" s="5"/>
      <c r="H390" s="5"/>
      <c r="I390" s="5"/>
      <c r="J390" s="5"/>
      <c r="K390" s="5"/>
      <c r="L390" s="5"/>
    </row>
    <row r="391" spans="2:12" ht="18" customHeight="1">
      <c r="B391" s="24" t="s">
        <v>134</v>
      </c>
      <c r="C391" s="23" t="s">
        <v>253</v>
      </c>
      <c r="D391" s="23">
        <v>13.8</v>
      </c>
      <c r="E391" s="5">
        <v>15.1</v>
      </c>
      <c r="F391" s="5">
        <v>15.1</v>
      </c>
      <c r="G391" s="5">
        <v>15.5</v>
      </c>
      <c r="H391" s="5">
        <v>15.5</v>
      </c>
      <c r="I391" s="5">
        <v>16</v>
      </c>
      <c r="J391" s="5">
        <v>16.2</v>
      </c>
      <c r="K391" s="5">
        <v>16.6</v>
      </c>
      <c r="L391" s="5">
        <v>16.8</v>
      </c>
    </row>
    <row r="392" spans="2:12" ht="37.5">
      <c r="B392" s="24" t="s">
        <v>508</v>
      </c>
      <c r="C392" s="23" t="s">
        <v>253</v>
      </c>
      <c r="D392" s="23">
        <v>97.6</v>
      </c>
      <c r="E392" s="23">
        <v>98.1</v>
      </c>
      <c r="F392" s="23">
        <v>91.5</v>
      </c>
      <c r="G392" s="23">
        <v>91.1</v>
      </c>
      <c r="H392" s="23">
        <v>93.2</v>
      </c>
      <c r="I392" s="23">
        <v>94.7</v>
      </c>
      <c r="J392" s="23">
        <v>96.9</v>
      </c>
      <c r="K392" s="23">
        <v>96.9</v>
      </c>
      <c r="L392" s="23">
        <v>99.5</v>
      </c>
    </row>
    <row r="393" spans="2:12" ht="18.75">
      <c r="B393" s="24" t="s">
        <v>4</v>
      </c>
      <c r="C393" s="23" t="s">
        <v>253</v>
      </c>
      <c r="D393" s="23">
        <v>15.4</v>
      </c>
      <c r="E393" s="5">
        <v>15</v>
      </c>
      <c r="F393" s="5">
        <v>13.1</v>
      </c>
      <c r="G393" s="5">
        <v>12.9</v>
      </c>
      <c r="H393" s="5">
        <v>13.1</v>
      </c>
      <c r="I393" s="5">
        <v>13.4</v>
      </c>
      <c r="J393" s="5">
        <v>13.7</v>
      </c>
      <c r="K393" s="5">
        <v>13.9</v>
      </c>
      <c r="L393" s="5">
        <v>14.2</v>
      </c>
    </row>
    <row r="394" spans="2:12" ht="18.75" hidden="1">
      <c r="B394" s="24" t="s">
        <v>5</v>
      </c>
      <c r="C394" s="23" t="s">
        <v>253</v>
      </c>
      <c r="D394" s="23"/>
      <c r="E394" s="5"/>
      <c r="F394" s="5"/>
      <c r="G394" s="5"/>
      <c r="H394" s="5"/>
      <c r="I394" s="5"/>
      <c r="J394" s="5"/>
      <c r="K394" s="5"/>
      <c r="L394" s="5"/>
    </row>
    <row r="395" spans="2:12" ht="18.75" hidden="1">
      <c r="B395" s="24" t="s">
        <v>6</v>
      </c>
      <c r="C395" s="23" t="s">
        <v>253</v>
      </c>
      <c r="D395" s="23"/>
      <c r="E395" s="5"/>
      <c r="F395" s="5"/>
      <c r="G395" s="5"/>
      <c r="H395" s="5"/>
      <c r="I395" s="5"/>
      <c r="J395" s="5"/>
      <c r="K395" s="5"/>
      <c r="L395" s="5"/>
    </row>
    <row r="396" spans="2:12" ht="18.75" hidden="1">
      <c r="B396" s="24" t="s">
        <v>7</v>
      </c>
      <c r="C396" s="23" t="s">
        <v>253</v>
      </c>
      <c r="D396" s="23"/>
      <c r="E396" s="5"/>
      <c r="F396" s="5"/>
      <c r="G396" s="5"/>
      <c r="H396" s="5"/>
      <c r="I396" s="5"/>
      <c r="J396" s="5"/>
      <c r="K396" s="5"/>
      <c r="L396" s="5"/>
    </row>
    <row r="397" spans="2:12" ht="18.75">
      <c r="B397" s="24" t="s">
        <v>8</v>
      </c>
      <c r="C397" s="23" t="s">
        <v>253</v>
      </c>
      <c r="D397" s="23">
        <v>42.4</v>
      </c>
      <c r="E397" s="5">
        <v>39.2</v>
      </c>
      <c r="F397" s="5">
        <v>34.7</v>
      </c>
      <c r="G397" s="5">
        <v>35</v>
      </c>
      <c r="H397" s="5">
        <v>36</v>
      </c>
      <c r="I397" s="5">
        <v>36.4</v>
      </c>
      <c r="J397" s="5">
        <v>37.6</v>
      </c>
      <c r="K397" s="5">
        <v>37.8</v>
      </c>
      <c r="L397" s="5">
        <v>39</v>
      </c>
    </row>
    <row r="398" spans="2:12" ht="18.75">
      <c r="B398" s="24" t="s">
        <v>509</v>
      </c>
      <c r="C398" s="23" t="s">
        <v>253</v>
      </c>
      <c r="D398" s="23">
        <v>5.9</v>
      </c>
      <c r="E398" s="5">
        <v>5.2</v>
      </c>
      <c r="F398" s="5">
        <v>4.5</v>
      </c>
      <c r="G398" s="5">
        <v>4.2</v>
      </c>
      <c r="H398" s="5">
        <v>4.5</v>
      </c>
      <c r="I398" s="5">
        <v>4.6</v>
      </c>
      <c r="J398" s="5">
        <v>4.6</v>
      </c>
      <c r="K398" s="5">
        <v>4.8</v>
      </c>
      <c r="L398" s="5">
        <v>4.9</v>
      </c>
    </row>
    <row r="399" spans="2:12" ht="18.75">
      <c r="B399" s="20" t="s">
        <v>9</v>
      </c>
      <c r="C399" s="21" t="s">
        <v>253</v>
      </c>
      <c r="D399" s="21">
        <v>145.2</v>
      </c>
      <c r="E399" s="5">
        <v>148.9</v>
      </c>
      <c r="F399" s="5">
        <v>102.8</v>
      </c>
      <c r="G399" s="5">
        <v>77</v>
      </c>
      <c r="H399" s="5">
        <v>77.5</v>
      </c>
      <c r="I399" s="5">
        <v>77.1</v>
      </c>
      <c r="J399" s="5">
        <v>77</v>
      </c>
      <c r="K399" s="5">
        <v>77.2</v>
      </c>
      <c r="L399" s="5">
        <v>76.5</v>
      </c>
    </row>
    <row r="400" spans="2:12" ht="18.75">
      <c r="B400" s="20" t="s">
        <v>390</v>
      </c>
      <c r="C400" s="21" t="s">
        <v>253</v>
      </c>
      <c r="D400" s="5">
        <v>2156.9</v>
      </c>
      <c r="E400" s="5">
        <v>2806.4</v>
      </c>
      <c r="F400" s="5">
        <v>1970.3</v>
      </c>
      <c r="G400" s="5">
        <f aca="true" t="shared" si="13" ref="G400:L400">SUM(G402+G403+G404)</f>
        <v>2025</v>
      </c>
      <c r="H400" s="5">
        <f t="shared" si="13"/>
        <v>2025</v>
      </c>
      <c r="I400" s="5">
        <f t="shared" si="13"/>
        <v>1950</v>
      </c>
      <c r="J400" s="5">
        <f t="shared" si="13"/>
        <v>1970</v>
      </c>
      <c r="K400" s="5">
        <f t="shared" si="13"/>
        <v>1950</v>
      </c>
      <c r="L400" s="5">
        <f t="shared" si="13"/>
        <v>1960</v>
      </c>
    </row>
    <row r="401" spans="2:12" ht="18.75">
      <c r="B401" s="45" t="s">
        <v>62</v>
      </c>
      <c r="C401" s="21"/>
      <c r="D401" s="5"/>
      <c r="E401" s="5"/>
      <c r="F401" s="5"/>
      <c r="G401" s="5"/>
      <c r="H401" s="5"/>
      <c r="I401" s="5"/>
      <c r="J401" s="5"/>
      <c r="K401" s="5"/>
      <c r="L401" s="5"/>
    </row>
    <row r="402" spans="2:12" ht="18.75">
      <c r="B402" s="45" t="s">
        <v>510</v>
      </c>
      <c r="C402" s="21" t="s">
        <v>253</v>
      </c>
      <c r="D402" s="5">
        <v>769.8</v>
      </c>
      <c r="E402" s="5">
        <v>1192.3</v>
      </c>
      <c r="F402" s="5">
        <v>611.6</v>
      </c>
      <c r="G402" s="5">
        <v>610</v>
      </c>
      <c r="H402" s="5">
        <v>610</v>
      </c>
      <c r="I402" s="5">
        <v>600</v>
      </c>
      <c r="J402" s="5">
        <v>600</v>
      </c>
      <c r="K402" s="5">
        <v>600</v>
      </c>
      <c r="L402" s="5">
        <v>600</v>
      </c>
    </row>
    <row r="403" spans="2:12" ht="18.75">
      <c r="B403" s="45" t="s">
        <v>511</v>
      </c>
      <c r="C403" s="21" t="s">
        <v>253</v>
      </c>
      <c r="D403" s="5">
        <v>1082.6</v>
      </c>
      <c r="E403" s="5">
        <v>1195.8</v>
      </c>
      <c r="F403" s="5">
        <v>1202.4</v>
      </c>
      <c r="G403" s="5">
        <v>1260</v>
      </c>
      <c r="H403" s="5">
        <v>1260</v>
      </c>
      <c r="I403" s="5">
        <v>1200</v>
      </c>
      <c r="J403" s="5">
        <v>1220</v>
      </c>
      <c r="K403" s="5">
        <v>1250</v>
      </c>
      <c r="L403" s="5">
        <v>1260</v>
      </c>
    </row>
    <row r="404" spans="2:12" ht="18.75">
      <c r="B404" s="45" t="s">
        <v>512</v>
      </c>
      <c r="C404" s="21" t="s">
        <v>253</v>
      </c>
      <c r="D404" s="5">
        <v>299.6</v>
      </c>
      <c r="E404" s="5">
        <v>252.3</v>
      </c>
      <c r="F404" s="5">
        <v>153.9</v>
      </c>
      <c r="G404" s="5">
        <v>155</v>
      </c>
      <c r="H404" s="5">
        <v>155</v>
      </c>
      <c r="I404" s="5">
        <v>150</v>
      </c>
      <c r="J404" s="5">
        <v>150</v>
      </c>
      <c r="K404" s="5">
        <v>100</v>
      </c>
      <c r="L404" s="5">
        <v>100</v>
      </c>
    </row>
    <row r="405" spans="2:12" ht="18.75">
      <c r="B405" s="45" t="s">
        <v>62</v>
      </c>
      <c r="C405" s="46"/>
      <c r="D405" s="5"/>
      <c r="E405" s="5"/>
      <c r="F405" s="5"/>
      <c r="G405" s="5"/>
      <c r="H405" s="5"/>
      <c r="I405" s="5"/>
      <c r="J405" s="5"/>
      <c r="K405" s="5"/>
      <c r="L405" s="5"/>
    </row>
    <row r="406" spans="2:12" ht="18.75">
      <c r="B406" s="45" t="s">
        <v>391</v>
      </c>
      <c r="C406" s="21" t="s">
        <v>253</v>
      </c>
      <c r="D406" s="21"/>
      <c r="E406" s="5"/>
      <c r="F406" s="5"/>
      <c r="G406" s="5"/>
      <c r="H406" s="5"/>
      <c r="I406" s="5"/>
      <c r="J406" s="5"/>
      <c r="K406" s="5"/>
      <c r="L406" s="5"/>
    </row>
    <row r="407" spans="2:12" ht="37.5">
      <c r="B407" s="22" t="s">
        <v>513</v>
      </c>
      <c r="C407" s="21" t="s">
        <v>253</v>
      </c>
      <c r="D407" s="47">
        <f>SUM(D409:D421)</f>
        <v>3423.2000000000003</v>
      </c>
      <c r="E407" s="47">
        <f aca="true" t="shared" si="14" ref="E407:L407">SUM(E409:E421)</f>
        <v>3909.2999999999997</v>
      </c>
      <c r="F407" s="47">
        <f t="shared" si="14"/>
        <v>3070.5</v>
      </c>
      <c r="G407" s="47">
        <f t="shared" si="14"/>
        <v>2943.9390000000003</v>
      </c>
      <c r="H407" s="47">
        <f t="shared" si="14"/>
        <v>2944.8</v>
      </c>
      <c r="I407" s="47">
        <f t="shared" si="14"/>
        <v>2888.2000000000003</v>
      </c>
      <c r="J407" s="47">
        <f t="shared" si="14"/>
        <v>2899.7000000000003</v>
      </c>
      <c r="K407" s="47">
        <f t="shared" si="14"/>
        <v>2910.3736000000004</v>
      </c>
      <c r="L407" s="47">
        <f t="shared" si="14"/>
        <v>2936.9600000000005</v>
      </c>
    </row>
    <row r="408" spans="2:12" ht="18.75">
      <c r="B408" s="25" t="s">
        <v>0</v>
      </c>
      <c r="C408" s="23"/>
      <c r="D408" s="23"/>
      <c r="E408" s="5"/>
      <c r="F408" s="5"/>
      <c r="G408" s="5"/>
      <c r="H408" s="5"/>
      <c r="I408" s="5"/>
      <c r="J408" s="5"/>
      <c r="K408" s="5"/>
      <c r="L408" s="5"/>
    </row>
    <row r="409" spans="2:12" ht="18.75">
      <c r="B409" s="24" t="s">
        <v>392</v>
      </c>
      <c r="C409" s="23" t="s">
        <v>253</v>
      </c>
      <c r="D409" s="50">
        <v>291.4</v>
      </c>
      <c r="E409" s="5">
        <v>293.7</v>
      </c>
      <c r="F409" s="5">
        <v>280.9</v>
      </c>
      <c r="G409" s="43">
        <f>F409*0.98</f>
        <v>275.282</v>
      </c>
      <c r="H409" s="5">
        <v>275.3</v>
      </c>
      <c r="I409" s="5">
        <v>270</v>
      </c>
      <c r="J409" s="5">
        <v>270</v>
      </c>
      <c r="K409" s="5">
        <v>270</v>
      </c>
      <c r="L409" s="5">
        <v>270</v>
      </c>
    </row>
    <row r="410" spans="2:12" ht="18.75">
      <c r="B410" s="24" t="s">
        <v>393</v>
      </c>
      <c r="C410" s="23" t="s">
        <v>253</v>
      </c>
      <c r="D410" s="51">
        <v>5.9</v>
      </c>
      <c r="E410" s="5">
        <v>7.2</v>
      </c>
      <c r="F410" s="5">
        <v>3.2</v>
      </c>
      <c r="G410" s="5">
        <v>3.1</v>
      </c>
      <c r="H410" s="5">
        <v>3.1</v>
      </c>
      <c r="I410" s="5">
        <v>3.1</v>
      </c>
      <c r="J410" s="5">
        <v>3.1</v>
      </c>
      <c r="K410" s="5">
        <v>3.1</v>
      </c>
      <c r="L410" s="5">
        <v>3.1</v>
      </c>
    </row>
    <row r="411" spans="2:12" ht="24" customHeight="1">
      <c r="B411" s="24" t="s">
        <v>394</v>
      </c>
      <c r="C411" s="23" t="s">
        <v>253</v>
      </c>
      <c r="D411" s="51">
        <v>12.1</v>
      </c>
      <c r="E411" s="5">
        <v>5.5</v>
      </c>
      <c r="F411" s="5">
        <v>5.9</v>
      </c>
      <c r="G411" s="5">
        <v>5.73</v>
      </c>
      <c r="H411" s="5">
        <v>5.73</v>
      </c>
      <c r="I411" s="5">
        <v>5.73</v>
      </c>
      <c r="J411" s="5">
        <v>5.73</v>
      </c>
      <c r="K411" s="5">
        <v>5.73</v>
      </c>
      <c r="L411" s="5">
        <v>5.73</v>
      </c>
    </row>
    <row r="412" spans="2:12" ht="18.75">
      <c r="B412" s="24" t="s">
        <v>395</v>
      </c>
      <c r="C412" s="23" t="s">
        <v>253</v>
      </c>
      <c r="D412" s="51">
        <v>438.9</v>
      </c>
      <c r="E412" s="5">
        <v>467</v>
      </c>
      <c r="F412" s="5">
        <v>494.1</v>
      </c>
      <c r="G412" s="43">
        <f>F412*0.97</f>
        <v>479.277</v>
      </c>
      <c r="H412" s="5">
        <v>479.3</v>
      </c>
      <c r="I412" s="5">
        <v>470</v>
      </c>
      <c r="J412" s="5">
        <v>470</v>
      </c>
      <c r="K412" s="5">
        <v>472</v>
      </c>
      <c r="L412" s="5">
        <v>472</v>
      </c>
    </row>
    <row r="413" spans="2:12" ht="18.75">
      <c r="B413" s="24" t="s">
        <v>396</v>
      </c>
      <c r="C413" s="23" t="s">
        <v>253</v>
      </c>
      <c r="D413" s="51">
        <v>939.4</v>
      </c>
      <c r="E413" s="5">
        <v>1316.2</v>
      </c>
      <c r="F413" s="5">
        <v>341.5</v>
      </c>
      <c r="G413" s="5">
        <v>331.3</v>
      </c>
      <c r="H413" s="5">
        <v>331.3</v>
      </c>
      <c r="I413" s="5">
        <v>331.7</v>
      </c>
      <c r="J413" s="5">
        <v>331.7</v>
      </c>
      <c r="K413" s="43">
        <f>I413*1.008</f>
        <v>334.3536</v>
      </c>
      <c r="L413" s="5">
        <v>334.4</v>
      </c>
    </row>
    <row r="414" spans="2:12" ht="18.75">
      <c r="B414" s="24" t="s">
        <v>397</v>
      </c>
      <c r="C414" s="23" t="s">
        <v>253</v>
      </c>
      <c r="D414" s="51">
        <v>0.2</v>
      </c>
      <c r="E414" s="5">
        <v>0.2</v>
      </c>
      <c r="F414" s="5">
        <v>0.2</v>
      </c>
      <c r="G414" s="5">
        <v>0.2</v>
      </c>
      <c r="H414" s="5">
        <v>0.2</v>
      </c>
      <c r="I414" s="5">
        <v>0.2</v>
      </c>
      <c r="J414" s="5">
        <v>0.2</v>
      </c>
      <c r="K414" s="5">
        <v>0.2</v>
      </c>
      <c r="L414" s="5">
        <v>0.2</v>
      </c>
    </row>
    <row r="415" spans="2:12" ht="18.75">
      <c r="B415" s="24" t="s">
        <v>256</v>
      </c>
      <c r="C415" s="23" t="s">
        <v>253</v>
      </c>
      <c r="D415" s="51">
        <v>1253.7</v>
      </c>
      <c r="E415" s="5">
        <v>1312</v>
      </c>
      <c r="F415" s="5">
        <v>1396.7</v>
      </c>
      <c r="G415" s="5">
        <v>1325</v>
      </c>
      <c r="H415" s="5">
        <v>1326.9</v>
      </c>
      <c r="I415" s="5">
        <v>1287.5</v>
      </c>
      <c r="J415" s="5">
        <v>1300</v>
      </c>
      <c r="K415" s="5">
        <v>1290</v>
      </c>
      <c r="L415" s="5">
        <v>1310</v>
      </c>
    </row>
    <row r="416" spans="2:12" ht="18.75">
      <c r="B416" s="24" t="s">
        <v>398</v>
      </c>
      <c r="C416" s="23" t="s">
        <v>253</v>
      </c>
      <c r="D416" s="51">
        <v>145.4</v>
      </c>
      <c r="E416" s="5">
        <v>123.3</v>
      </c>
      <c r="F416" s="5">
        <v>127.8</v>
      </c>
      <c r="G416" s="5">
        <v>124</v>
      </c>
      <c r="H416" s="5">
        <v>124</v>
      </c>
      <c r="I416" s="5">
        <v>124</v>
      </c>
      <c r="J416" s="5">
        <v>124</v>
      </c>
      <c r="K416" s="5">
        <v>124</v>
      </c>
      <c r="L416" s="5">
        <v>124</v>
      </c>
    </row>
    <row r="417" spans="2:12" ht="18.75">
      <c r="B417" s="24" t="s">
        <v>399</v>
      </c>
      <c r="C417" s="23" t="s">
        <v>253</v>
      </c>
      <c r="D417" s="51">
        <v>0.1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</row>
    <row r="418" spans="2:12" ht="18.75">
      <c r="B418" s="24" t="s">
        <v>257</v>
      </c>
      <c r="C418" s="23" t="s">
        <v>253</v>
      </c>
      <c r="D418" s="51">
        <v>195.4</v>
      </c>
      <c r="E418" s="5">
        <v>126.7</v>
      </c>
      <c r="F418" s="5">
        <v>119.5</v>
      </c>
      <c r="G418" s="5">
        <v>114</v>
      </c>
      <c r="H418" s="5">
        <v>114</v>
      </c>
      <c r="I418" s="5">
        <v>112</v>
      </c>
      <c r="J418" s="5">
        <v>112</v>
      </c>
      <c r="K418" s="5">
        <v>115</v>
      </c>
      <c r="L418" s="5">
        <v>115</v>
      </c>
    </row>
    <row r="419" spans="2:12" ht="18.75">
      <c r="B419" s="24" t="s">
        <v>400</v>
      </c>
      <c r="C419" s="23" t="s">
        <v>253</v>
      </c>
      <c r="D419" s="51">
        <v>115.4</v>
      </c>
      <c r="E419" s="5">
        <v>222.5</v>
      </c>
      <c r="F419" s="5">
        <v>253.1</v>
      </c>
      <c r="G419" s="5">
        <v>240.44</v>
      </c>
      <c r="H419" s="5">
        <v>240.44</v>
      </c>
      <c r="I419" s="5">
        <v>240.44</v>
      </c>
      <c r="J419" s="5">
        <v>240.44</v>
      </c>
      <c r="K419" s="5">
        <v>252.46</v>
      </c>
      <c r="L419" s="5">
        <v>260</v>
      </c>
    </row>
    <row r="420" spans="2:12" ht="18.75">
      <c r="B420" s="24" t="s">
        <v>401</v>
      </c>
      <c r="C420" s="23" t="s">
        <v>253</v>
      </c>
      <c r="D420" s="51">
        <v>20.8</v>
      </c>
      <c r="E420" s="5">
        <v>21.1</v>
      </c>
      <c r="F420" s="5">
        <v>19.1</v>
      </c>
      <c r="G420" s="5">
        <v>18.53</v>
      </c>
      <c r="H420" s="5">
        <v>18.53</v>
      </c>
      <c r="I420" s="5">
        <v>18.53</v>
      </c>
      <c r="J420" s="5">
        <v>18.53</v>
      </c>
      <c r="K420" s="5">
        <v>18.53</v>
      </c>
      <c r="L420" s="5">
        <v>18.53</v>
      </c>
    </row>
    <row r="421" spans="2:12" ht="18.75">
      <c r="B421" s="24" t="s">
        <v>402</v>
      </c>
      <c r="C421" s="23" t="s">
        <v>253</v>
      </c>
      <c r="D421" s="51">
        <v>4.5</v>
      </c>
      <c r="E421" s="5">
        <v>13.9</v>
      </c>
      <c r="F421" s="5">
        <v>28.5</v>
      </c>
      <c r="G421" s="5">
        <v>27.08</v>
      </c>
      <c r="H421" s="5">
        <v>26</v>
      </c>
      <c r="I421" s="5">
        <v>25</v>
      </c>
      <c r="J421" s="5">
        <v>24</v>
      </c>
      <c r="K421" s="5">
        <v>25</v>
      </c>
      <c r="L421" s="5">
        <v>24</v>
      </c>
    </row>
    <row r="422" spans="2:12" ht="37.5">
      <c r="B422" s="52" t="s">
        <v>514</v>
      </c>
      <c r="C422" s="21" t="s">
        <v>253</v>
      </c>
      <c r="D422" s="47">
        <f>D384-D407</f>
        <v>-227.4000000000001</v>
      </c>
      <c r="E422" s="47">
        <f aca="true" t="shared" si="15" ref="E422:L422">E384-E407</f>
        <v>-88.99999999999955</v>
      </c>
      <c r="F422" s="47">
        <f t="shared" si="15"/>
        <v>-88.30000000000018</v>
      </c>
      <c r="G422" s="47">
        <f t="shared" si="15"/>
        <v>-98.4390000000003</v>
      </c>
      <c r="H422" s="47">
        <f t="shared" si="15"/>
        <v>-89.70000000000027</v>
      </c>
      <c r="I422" s="47">
        <f t="shared" si="15"/>
        <v>-87.80000000000018</v>
      </c>
      <c r="J422" s="47">
        <f t="shared" si="15"/>
        <v>-69.70000000000027</v>
      </c>
      <c r="K422" s="47">
        <f t="shared" si="15"/>
        <v>-80.77360000000044</v>
      </c>
      <c r="L422" s="47">
        <f t="shared" si="15"/>
        <v>-87.66000000000031</v>
      </c>
    </row>
    <row r="423" spans="2:12" ht="18.75">
      <c r="B423" s="22" t="s">
        <v>515</v>
      </c>
      <c r="C423" s="21" t="s">
        <v>253</v>
      </c>
      <c r="D423" s="21"/>
      <c r="E423" s="5"/>
      <c r="F423" s="5"/>
      <c r="G423" s="5"/>
      <c r="H423" s="5"/>
      <c r="I423" s="5"/>
      <c r="J423" s="5"/>
      <c r="K423" s="5"/>
      <c r="L423" s="5"/>
    </row>
    <row r="424" spans="2:12" ht="18.75">
      <c r="B424" s="3" t="s">
        <v>258</v>
      </c>
      <c r="C424" s="4"/>
      <c r="D424" s="4"/>
      <c r="E424" s="5"/>
      <c r="F424" s="5"/>
      <c r="G424" s="5"/>
      <c r="H424" s="5"/>
      <c r="I424" s="5"/>
      <c r="J424" s="5"/>
      <c r="K424" s="5"/>
      <c r="L424" s="5"/>
    </row>
    <row r="425" spans="2:12" ht="18.75">
      <c r="B425" s="3" t="s">
        <v>259</v>
      </c>
      <c r="C425" s="4" t="s">
        <v>253</v>
      </c>
      <c r="D425" s="4">
        <f>SUM(D427:D431)</f>
        <v>24020.600000000002</v>
      </c>
      <c r="E425" s="4">
        <f aca="true" t="shared" si="16" ref="E425:L425">SUM(E427:E431)</f>
        <v>24227.100000000002</v>
      </c>
      <c r="F425" s="4">
        <f t="shared" si="16"/>
        <v>25495.1</v>
      </c>
      <c r="G425" s="4">
        <f t="shared" si="16"/>
        <v>26754</v>
      </c>
      <c r="H425" s="4">
        <f t="shared" si="16"/>
        <v>26869.600000000002</v>
      </c>
      <c r="I425" s="4">
        <f t="shared" si="16"/>
        <v>28173.2</v>
      </c>
      <c r="J425" s="4">
        <f t="shared" si="16"/>
        <v>28379</v>
      </c>
      <c r="K425" s="4">
        <f t="shared" si="16"/>
        <v>29816.000000000004</v>
      </c>
      <c r="L425" s="4">
        <f t="shared" si="16"/>
        <v>30366.6</v>
      </c>
    </row>
    <row r="426" spans="2:12" ht="18.75">
      <c r="B426" s="6" t="s">
        <v>62</v>
      </c>
      <c r="C426" s="4"/>
      <c r="D426" s="4"/>
      <c r="E426" s="5"/>
      <c r="F426" s="5"/>
      <c r="G426" s="5"/>
      <c r="H426" s="5"/>
      <c r="I426" s="5"/>
      <c r="J426" s="5"/>
      <c r="K426" s="5"/>
      <c r="L426" s="5"/>
    </row>
    <row r="427" spans="2:12" ht="18.75">
      <c r="B427" s="6" t="s">
        <v>260</v>
      </c>
      <c r="C427" s="4" t="s">
        <v>253</v>
      </c>
      <c r="D427" s="4">
        <v>3327</v>
      </c>
      <c r="E427" s="5">
        <v>3360.3</v>
      </c>
      <c r="F427" s="5">
        <v>3792.8</v>
      </c>
      <c r="G427" s="5">
        <v>3982.4</v>
      </c>
      <c r="H427" s="5">
        <v>3906.6</v>
      </c>
      <c r="I427" s="5">
        <v>4340.8</v>
      </c>
      <c r="J427" s="5">
        <v>4258.2</v>
      </c>
      <c r="K427" s="5">
        <v>4514.5</v>
      </c>
      <c r="L427" s="5">
        <v>4454</v>
      </c>
    </row>
    <row r="428" spans="2:12" ht="18.75">
      <c r="B428" s="6" t="s">
        <v>261</v>
      </c>
      <c r="C428" s="4" t="s">
        <v>253</v>
      </c>
      <c r="D428" s="4">
        <v>11539.2</v>
      </c>
      <c r="E428" s="5">
        <v>12323.5</v>
      </c>
      <c r="F428" s="5">
        <v>12774.8</v>
      </c>
      <c r="G428" s="5">
        <v>13168.6</v>
      </c>
      <c r="H428" s="5">
        <v>13227.7</v>
      </c>
      <c r="I428" s="5">
        <v>13787.3</v>
      </c>
      <c r="J428" s="5">
        <v>13924.2</v>
      </c>
      <c r="K428" s="5">
        <v>14380.4</v>
      </c>
      <c r="L428" s="5">
        <v>14704</v>
      </c>
    </row>
    <row r="429" spans="2:12" ht="37.5">
      <c r="B429" s="6" t="s">
        <v>262</v>
      </c>
      <c r="C429" s="4" t="s">
        <v>253</v>
      </c>
      <c r="D429" s="4">
        <v>3595.4</v>
      </c>
      <c r="E429" s="5">
        <v>3581.5</v>
      </c>
      <c r="F429" s="5">
        <v>3690</v>
      </c>
      <c r="G429" s="5">
        <v>3957.5</v>
      </c>
      <c r="H429" s="5">
        <v>4037.4</v>
      </c>
      <c r="I429" s="5">
        <v>4207.9</v>
      </c>
      <c r="J429" s="5">
        <v>4266.6</v>
      </c>
      <c r="K429" s="5">
        <v>4903.2</v>
      </c>
      <c r="L429" s="5">
        <v>4917.8</v>
      </c>
    </row>
    <row r="430" spans="2:12" ht="18.75">
      <c r="B430" s="6" t="s">
        <v>263</v>
      </c>
      <c r="C430" s="4" t="s">
        <v>253</v>
      </c>
      <c r="D430" s="4">
        <v>2918</v>
      </c>
      <c r="E430" s="5">
        <v>2145.9</v>
      </c>
      <c r="F430" s="5">
        <v>2264.2</v>
      </c>
      <c r="G430" s="5">
        <v>2577.3</v>
      </c>
      <c r="H430" s="5">
        <v>2590.2</v>
      </c>
      <c r="I430" s="5">
        <v>2606</v>
      </c>
      <c r="J430" s="5">
        <v>2642.8</v>
      </c>
      <c r="K430" s="5">
        <v>2515.9</v>
      </c>
      <c r="L430" s="5">
        <v>2731.5</v>
      </c>
    </row>
    <row r="431" spans="2:12" ht="18.75">
      <c r="B431" s="6" t="s">
        <v>264</v>
      </c>
      <c r="C431" s="4" t="s">
        <v>253</v>
      </c>
      <c r="D431" s="4">
        <v>2641</v>
      </c>
      <c r="E431" s="5">
        <v>2815.9</v>
      </c>
      <c r="F431" s="5">
        <v>2973.3</v>
      </c>
      <c r="G431" s="5">
        <v>3068.2</v>
      </c>
      <c r="H431" s="5">
        <v>3107.7</v>
      </c>
      <c r="I431" s="5">
        <v>3231.2</v>
      </c>
      <c r="J431" s="5">
        <v>3287.2</v>
      </c>
      <c r="K431" s="5">
        <v>3502</v>
      </c>
      <c r="L431" s="5">
        <v>3559.3</v>
      </c>
    </row>
    <row r="432" spans="2:12" ht="18.75">
      <c r="B432" s="6" t="s">
        <v>62</v>
      </c>
      <c r="C432" s="4"/>
      <c r="D432" s="4"/>
      <c r="E432" s="5"/>
      <c r="F432" s="5"/>
      <c r="G432" s="5"/>
      <c r="H432" s="5"/>
      <c r="I432" s="5"/>
      <c r="J432" s="5"/>
      <c r="K432" s="5"/>
      <c r="L432" s="5"/>
    </row>
    <row r="433" spans="2:12" ht="18.75">
      <c r="B433" s="6" t="s">
        <v>265</v>
      </c>
      <c r="C433" s="4" t="s">
        <v>253</v>
      </c>
      <c r="D433" s="4">
        <v>2147.4</v>
      </c>
      <c r="E433" s="5">
        <v>2318.1</v>
      </c>
      <c r="F433" s="5">
        <v>2337.3</v>
      </c>
      <c r="G433" s="5">
        <v>2393.4</v>
      </c>
      <c r="H433" s="5">
        <v>2407.4</v>
      </c>
      <c r="I433" s="5">
        <v>2491.5</v>
      </c>
      <c r="J433" s="5">
        <v>2515.7</v>
      </c>
      <c r="K433" s="5">
        <v>2608.6</v>
      </c>
      <c r="L433" s="5">
        <v>2639</v>
      </c>
    </row>
    <row r="434" spans="2:12" ht="18.75">
      <c r="B434" s="6" t="s">
        <v>266</v>
      </c>
      <c r="C434" s="4" t="s">
        <v>253</v>
      </c>
      <c r="D434" s="4">
        <v>450</v>
      </c>
      <c r="E434" s="5">
        <v>452.1</v>
      </c>
      <c r="F434" s="5">
        <v>570</v>
      </c>
      <c r="G434" s="5">
        <v>602.9</v>
      </c>
      <c r="H434" s="5">
        <v>627.2</v>
      </c>
      <c r="I434" s="5">
        <v>659.5</v>
      </c>
      <c r="J434" s="5">
        <v>689.9</v>
      </c>
      <c r="K434" s="5">
        <v>791.3</v>
      </c>
      <c r="L434" s="5">
        <v>816.5</v>
      </c>
    </row>
    <row r="435" spans="2:12" ht="18.75">
      <c r="B435" s="6" t="s">
        <v>267</v>
      </c>
      <c r="C435" s="4" t="s">
        <v>253</v>
      </c>
      <c r="D435" s="4">
        <v>7.6</v>
      </c>
      <c r="E435" s="5">
        <v>7.7</v>
      </c>
      <c r="F435" s="5">
        <v>8</v>
      </c>
      <c r="G435" s="5">
        <v>8.1</v>
      </c>
      <c r="H435" s="5">
        <v>8.2</v>
      </c>
      <c r="I435" s="5">
        <v>8.1</v>
      </c>
      <c r="J435" s="5">
        <v>8.2</v>
      </c>
      <c r="K435" s="5">
        <v>8.3</v>
      </c>
      <c r="L435" s="5">
        <v>8.4</v>
      </c>
    </row>
    <row r="436" spans="2:12" ht="37.5">
      <c r="B436" s="7" t="s">
        <v>334</v>
      </c>
      <c r="C436" s="4" t="s">
        <v>427</v>
      </c>
      <c r="D436" s="4">
        <v>95.7</v>
      </c>
      <c r="E436" s="5">
        <v>88.4</v>
      </c>
      <c r="F436" s="5">
        <v>97.4</v>
      </c>
      <c r="G436" s="5">
        <v>98.8</v>
      </c>
      <c r="H436" s="5">
        <v>99.9</v>
      </c>
      <c r="I436" s="5">
        <v>100</v>
      </c>
      <c r="J436" s="5">
        <v>100.8</v>
      </c>
      <c r="K436" s="5">
        <v>100.4</v>
      </c>
      <c r="L436" s="5">
        <v>101.4</v>
      </c>
    </row>
    <row r="437" spans="2:12" ht="18.75">
      <c r="B437" s="7" t="s">
        <v>268</v>
      </c>
      <c r="C437" s="4" t="s">
        <v>269</v>
      </c>
      <c r="D437" s="4">
        <v>48520.1</v>
      </c>
      <c r="E437" s="5">
        <v>48404.8</v>
      </c>
      <c r="F437" s="44">
        <v>50310.9</v>
      </c>
      <c r="G437" s="44">
        <v>52132.3</v>
      </c>
      <c r="H437" s="44">
        <v>52248.7</v>
      </c>
      <c r="I437" s="44">
        <v>54454.2</v>
      </c>
      <c r="J437" s="44">
        <v>54770.6</v>
      </c>
      <c r="K437" s="44">
        <v>56836</v>
      </c>
      <c r="L437" s="44">
        <v>57787.3</v>
      </c>
    </row>
    <row r="438" spans="2:12" ht="18.75">
      <c r="B438" s="7" t="s">
        <v>270</v>
      </c>
      <c r="C438" s="4" t="s">
        <v>269</v>
      </c>
      <c r="D438" s="4">
        <v>17145.7</v>
      </c>
      <c r="E438" s="5">
        <v>18844.6</v>
      </c>
      <c r="F438" s="5">
        <v>18910.1</v>
      </c>
      <c r="G438" s="5">
        <v>19345.2</v>
      </c>
      <c r="H438" s="5">
        <v>19383.3</v>
      </c>
      <c r="I438" s="5">
        <v>20060.5</v>
      </c>
      <c r="J438" s="5">
        <v>20158.2</v>
      </c>
      <c r="K438" s="5">
        <v>20802.4</v>
      </c>
      <c r="L438" s="5">
        <v>20944.6</v>
      </c>
    </row>
    <row r="439" spans="2:12" ht="37.5">
      <c r="B439" s="7" t="s">
        <v>271</v>
      </c>
      <c r="C439" s="4" t="s">
        <v>427</v>
      </c>
      <c r="D439" s="4">
        <v>96.7</v>
      </c>
      <c r="E439" s="5">
        <v>97.4</v>
      </c>
      <c r="F439" s="5">
        <v>103.6</v>
      </c>
      <c r="G439" s="5">
        <v>97.5</v>
      </c>
      <c r="H439" s="5">
        <v>98.6</v>
      </c>
      <c r="I439" s="5">
        <v>99.2</v>
      </c>
      <c r="J439" s="5">
        <v>100</v>
      </c>
      <c r="K439" s="5">
        <v>99.7</v>
      </c>
      <c r="L439" s="5">
        <v>99.9</v>
      </c>
    </row>
    <row r="440" spans="2:12" ht="18.75" customHeight="1">
      <c r="B440" s="7" t="s">
        <v>272</v>
      </c>
      <c r="C440" s="4" t="s">
        <v>273</v>
      </c>
      <c r="D440" s="38">
        <v>11552.5</v>
      </c>
      <c r="E440" s="5">
        <v>14316</v>
      </c>
      <c r="F440" s="5">
        <v>15390</v>
      </c>
      <c r="G440" s="5">
        <v>16236</v>
      </c>
      <c r="H440" s="5">
        <v>16175</v>
      </c>
      <c r="I440" s="5">
        <v>17015</v>
      </c>
      <c r="J440" s="5">
        <v>17000</v>
      </c>
      <c r="K440" s="5">
        <v>17747</v>
      </c>
      <c r="L440" s="5">
        <v>17680</v>
      </c>
    </row>
    <row r="441" spans="2:12" ht="56.25">
      <c r="B441" s="7" t="s">
        <v>274</v>
      </c>
      <c r="C441" s="4" t="s">
        <v>275</v>
      </c>
      <c r="D441" s="4">
        <v>4.4</v>
      </c>
      <c r="E441" s="5">
        <v>4.2</v>
      </c>
      <c r="F441" s="5">
        <v>4.3</v>
      </c>
      <c r="G441" s="5">
        <v>4.3</v>
      </c>
      <c r="H441" s="5">
        <v>4.2</v>
      </c>
      <c r="I441" s="5">
        <v>4.3</v>
      </c>
      <c r="J441" s="5">
        <v>4.2</v>
      </c>
      <c r="K441" s="5">
        <v>4.2</v>
      </c>
      <c r="L441" s="5">
        <v>4.2</v>
      </c>
    </row>
    <row r="442" spans="2:12" ht="18.75">
      <c r="B442" s="3" t="s">
        <v>276</v>
      </c>
      <c r="C442" s="4" t="s">
        <v>253</v>
      </c>
      <c r="D442" s="38">
        <f>SUM(D444+D446+D447)</f>
        <v>23286.3</v>
      </c>
      <c r="E442" s="38">
        <f aca="true" t="shared" si="17" ref="E442:L442">SUM(E444+E446+E447)</f>
        <v>23688.1</v>
      </c>
      <c r="F442" s="38">
        <f t="shared" si="17"/>
        <v>24848.7</v>
      </c>
      <c r="G442" s="38">
        <f t="shared" si="17"/>
        <v>26294.9</v>
      </c>
      <c r="H442" s="38">
        <f t="shared" si="17"/>
        <v>26147.199999999997</v>
      </c>
      <c r="I442" s="38">
        <f t="shared" si="17"/>
        <v>27484.8</v>
      </c>
      <c r="J442" s="38">
        <f t="shared" si="17"/>
        <v>27716.199999999997</v>
      </c>
      <c r="K442" s="38">
        <f t="shared" si="17"/>
        <v>29166.4</v>
      </c>
      <c r="L442" s="38">
        <f t="shared" si="17"/>
        <v>29758.1</v>
      </c>
    </row>
    <row r="443" spans="2:12" ht="18.75">
      <c r="B443" s="6" t="s">
        <v>62</v>
      </c>
      <c r="C443" s="4" t="s">
        <v>277</v>
      </c>
      <c r="D443" s="38"/>
      <c r="E443" s="44"/>
      <c r="F443" s="44"/>
      <c r="G443" s="44"/>
      <c r="H443" s="44"/>
      <c r="I443" s="44"/>
      <c r="J443" s="44"/>
      <c r="K443" s="44"/>
      <c r="L443" s="44"/>
    </row>
    <row r="444" spans="2:12" ht="18.75">
      <c r="B444" s="6" t="s">
        <v>278</v>
      </c>
      <c r="C444" s="4" t="s">
        <v>253</v>
      </c>
      <c r="D444" s="38">
        <v>8280.9</v>
      </c>
      <c r="E444" s="44">
        <v>11582.4</v>
      </c>
      <c r="F444" s="44">
        <v>11819.6</v>
      </c>
      <c r="G444" s="44">
        <v>12556.5</v>
      </c>
      <c r="H444" s="44">
        <v>13430.9</v>
      </c>
      <c r="I444" s="44">
        <v>14300.3</v>
      </c>
      <c r="J444" s="44">
        <v>15327</v>
      </c>
      <c r="K444" s="44">
        <v>16387.4</v>
      </c>
      <c r="L444" s="44">
        <v>17674.1</v>
      </c>
    </row>
    <row r="445" spans="2:12" ht="18.75">
      <c r="B445" s="6" t="s">
        <v>279</v>
      </c>
      <c r="C445" s="4" t="s">
        <v>253</v>
      </c>
      <c r="D445" s="38">
        <v>5295.5</v>
      </c>
      <c r="E445" s="44">
        <v>8449.1</v>
      </c>
      <c r="F445" s="44">
        <v>8653.8</v>
      </c>
      <c r="G445" s="44">
        <v>9157.1</v>
      </c>
      <c r="H445" s="44">
        <v>9758.9</v>
      </c>
      <c r="I445" s="44">
        <v>10309.1</v>
      </c>
      <c r="J445" s="44">
        <v>10968.1</v>
      </c>
      <c r="K445" s="44">
        <v>11622.8</v>
      </c>
      <c r="L445" s="44">
        <v>12438.2</v>
      </c>
    </row>
    <row r="446" spans="2:12" ht="18.75">
      <c r="B446" s="6" t="s">
        <v>280</v>
      </c>
      <c r="C446" s="9" t="s">
        <v>38</v>
      </c>
      <c r="D446" s="53">
        <v>3001.7</v>
      </c>
      <c r="E446" s="44">
        <v>3025.8</v>
      </c>
      <c r="F446" s="44">
        <v>3163.1</v>
      </c>
      <c r="G446" s="44">
        <v>3306.9</v>
      </c>
      <c r="H446" s="44">
        <v>3363.9</v>
      </c>
      <c r="I446" s="44">
        <v>3361.7</v>
      </c>
      <c r="J446" s="44">
        <v>3403.6</v>
      </c>
      <c r="K446" s="44">
        <v>3564.5</v>
      </c>
      <c r="L446" s="44">
        <v>3634.2</v>
      </c>
    </row>
    <row r="447" spans="2:12" ht="18.75">
      <c r="B447" s="6" t="s">
        <v>281</v>
      </c>
      <c r="C447" s="4" t="s">
        <v>253</v>
      </c>
      <c r="D447" s="38">
        <v>12003.7</v>
      </c>
      <c r="E447" s="44">
        <v>9079.9</v>
      </c>
      <c r="F447" s="44">
        <v>9866</v>
      </c>
      <c r="G447" s="44">
        <v>10431.5</v>
      </c>
      <c r="H447" s="44">
        <v>9352.4</v>
      </c>
      <c r="I447" s="44">
        <v>9822.8</v>
      </c>
      <c r="J447" s="44">
        <v>8985.6</v>
      </c>
      <c r="K447" s="44">
        <v>9214.5</v>
      </c>
      <c r="L447" s="44">
        <v>8449.8</v>
      </c>
    </row>
    <row r="448" spans="2:12" ht="37.5">
      <c r="B448" s="7" t="s">
        <v>282</v>
      </c>
      <c r="C448" s="4" t="s">
        <v>253</v>
      </c>
      <c r="D448" s="5">
        <f>SUM(D425-D442)</f>
        <v>734.3000000000029</v>
      </c>
      <c r="E448" s="5">
        <f>SUM(E425-E442)</f>
        <v>539.0000000000036</v>
      </c>
      <c r="F448" s="5">
        <f aca="true" t="shared" si="18" ref="F448:L448">SUM(F425-F442)</f>
        <v>646.3999999999978</v>
      </c>
      <c r="G448" s="5">
        <f t="shared" si="18"/>
        <v>459.09999999999854</v>
      </c>
      <c r="H448" s="5">
        <f t="shared" si="18"/>
        <v>722.4000000000051</v>
      </c>
      <c r="I448" s="5">
        <f t="shared" si="18"/>
        <v>688.4000000000015</v>
      </c>
      <c r="J448" s="5">
        <f t="shared" si="18"/>
        <v>662.8000000000029</v>
      </c>
      <c r="K448" s="5">
        <f t="shared" si="18"/>
        <v>649.6000000000022</v>
      </c>
      <c r="L448" s="5">
        <f t="shared" si="18"/>
        <v>608.5</v>
      </c>
    </row>
    <row r="449" spans="2:12" ht="18.75">
      <c r="B449" s="3" t="s">
        <v>283</v>
      </c>
      <c r="C449" s="4"/>
      <c r="D449" s="4"/>
      <c r="E449" s="5"/>
      <c r="F449" s="5"/>
      <c r="G449" s="5"/>
      <c r="H449" s="5"/>
      <c r="I449" s="5"/>
      <c r="J449" s="5"/>
      <c r="K449" s="5"/>
      <c r="L449" s="5"/>
    </row>
    <row r="450" spans="2:12" ht="18.75">
      <c r="B450" s="7" t="s">
        <v>414</v>
      </c>
      <c r="C450" s="4" t="s">
        <v>191</v>
      </c>
      <c r="D450" s="4">
        <v>26</v>
      </c>
      <c r="E450" s="5">
        <v>26.1</v>
      </c>
      <c r="F450" s="5">
        <v>26.2</v>
      </c>
      <c r="G450" s="5">
        <v>26.2</v>
      </c>
      <c r="H450" s="5">
        <v>26.3</v>
      </c>
      <c r="I450" s="5">
        <v>26.4</v>
      </c>
      <c r="J450" s="5">
        <v>26.5</v>
      </c>
      <c r="K450" s="5">
        <v>26.5</v>
      </c>
      <c r="L450" s="5">
        <v>26.6</v>
      </c>
    </row>
    <row r="451" spans="2:12" ht="18.75">
      <c r="B451" s="7" t="s">
        <v>284</v>
      </c>
      <c r="C451" s="4" t="s">
        <v>191</v>
      </c>
      <c r="D451" s="4">
        <v>18.7</v>
      </c>
      <c r="E451" s="5">
        <v>18.2</v>
      </c>
      <c r="F451" s="5">
        <v>18.8</v>
      </c>
      <c r="G451" s="5">
        <v>19</v>
      </c>
      <c r="H451" s="5">
        <v>19.1</v>
      </c>
      <c r="I451" s="5">
        <v>19.4</v>
      </c>
      <c r="J451" s="5">
        <v>19.5</v>
      </c>
      <c r="K451" s="5">
        <v>19.4</v>
      </c>
      <c r="L451" s="5">
        <v>19.5</v>
      </c>
    </row>
    <row r="452" spans="2:12" ht="18.75">
      <c r="B452" s="7" t="s">
        <v>507</v>
      </c>
      <c r="C452" s="4" t="s">
        <v>123</v>
      </c>
      <c r="D452" s="4">
        <v>63838.5</v>
      </c>
      <c r="E452" s="5">
        <v>63786.2</v>
      </c>
      <c r="F452" s="5">
        <v>66911.8</v>
      </c>
      <c r="G452" s="5">
        <v>69454.6</v>
      </c>
      <c r="H452" s="5">
        <v>69722.2</v>
      </c>
      <c r="I452" s="5">
        <v>72580</v>
      </c>
      <c r="J452" s="5">
        <v>73208.2</v>
      </c>
      <c r="K452" s="5">
        <v>75846</v>
      </c>
      <c r="L452" s="5">
        <v>77308.1</v>
      </c>
    </row>
    <row r="453" spans="2:12" ht="37.5">
      <c r="B453" s="7" t="s">
        <v>507</v>
      </c>
      <c r="C453" s="9" t="s">
        <v>427</v>
      </c>
      <c r="D453" s="54">
        <v>107.6</v>
      </c>
      <c r="E453" s="41">
        <v>99.9</v>
      </c>
      <c r="F453" s="41">
        <v>104.9</v>
      </c>
      <c r="G453" s="41">
        <v>103.8</v>
      </c>
      <c r="H453" s="41">
        <v>104.2</v>
      </c>
      <c r="I453" s="41">
        <v>104.5</v>
      </c>
      <c r="J453" s="41">
        <v>105</v>
      </c>
      <c r="K453" s="41">
        <v>104.5</v>
      </c>
      <c r="L453" s="41">
        <v>105.6</v>
      </c>
    </row>
    <row r="454" spans="2:12" ht="37.5">
      <c r="B454" s="3" t="s">
        <v>285</v>
      </c>
      <c r="C454" s="4" t="s">
        <v>277</v>
      </c>
      <c r="D454" s="4"/>
      <c r="E454" s="5"/>
      <c r="F454" s="5"/>
      <c r="G454" s="5"/>
      <c r="H454" s="5"/>
      <c r="I454" s="5"/>
      <c r="J454" s="5"/>
      <c r="K454" s="5"/>
      <c r="L454" s="5"/>
    </row>
    <row r="455" spans="2:12" ht="37.5">
      <c r="B455" s="6" t="s">
        <v>286</v>
      </c>
      <c r="C455" s="4" t="s">
        <v>191</v>
      </c>
      <c r="D455" s="4">
        <v>4.7</v>
      </c>
      <c r="E455" s="5">
        <v>4.6</v>
      </c>
      <c r="F455" s="5">
        <v>4.8</v>
      </c>
      <c r="G455" s="5">
        <v>4.8</v>
      </c>
      <c r="H455" s="5">
        <v>4.85</v>
      </c>
      <c r="I455" s="5">
        <v>4.85</v>
      </c>
      <c r="J455" s="5">
        <v>4.9</v>
      </c>
      <c r="K455" s="5">
        <v>4.9</v>
      </c>
      <c r="L455" s="5">
        <v>4.9</v>
      </c>
    </row>
    <row r="456" spans="2:12" ht="37.5">
      <c r="B456" s="7" t="s">
        <v>287</v>
      </c>
      <c r="C456" s="9" t="s">
        <v>191</v>
      </c>
      <c r="D456" s="9">
        <v>0.03</v>
      </c>
      <c r="E456" s="9">
        <v>0.03</v>
      </c>
      <c r="F456" s="9">
        <v>0.03</v>
      </c>
      <c r="G456" s="5">
        <v>0.05</v>
      </c>
      <c r="H456" s="5">
        <v>0.06</v>
      </c>
      <c r="I456" s="5">
        <v>0.05</v>
      </c>
      <c r="J456" s="5">
        <v>0.06</v>
      </c>
      <c r="K456" s="5">
        <v>0.06</v>
      </c>
      <c r="L456" s="5">
        <v>0.05</v>
      </c>
    </row>
    <row r="457" spans="2:12" ht="18.75">
      <c r="B457" s="7" t="s">
        <v>288</v>
      </c>
      <c r="C457" s="9" t="s">
        <v>191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</row>
    <row r="458" spans="2:12" ht="18.75">
      <c r="B458" s="7" t="s">
        <v>289</v>
      </c>
      <c r="C458" s="9" t="s">
        <v>191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</row>
    <row r="459" spans="2:12" ht="18.75">
      <c r="B459" s="7" t="s">
        <v>290</v>
      </c>
      <c r="C459" s="9" t="s">
        <v>191</v>
      </c>
      <c r="D459" s="9">
        <v>13.97</v>
      </c>
      <c r="E459" s="5">
        <v>13.57</v>
      </c>
      <c r="F459" s="5">
        <v>13.97</v>
      </c>
      <c r="G459" s="5">
        <v>13.95</v>
      </c>
      <c r="H459" s="5">
        <v>14.19</v>
      </c>
      <c r="I459" s="5">
        <v>14.18</v>
      </c>
      <c r="J459" s="5">
        <v>14.54</v>
      </c>
      <c r="K459" s="5">
        <v>14.54</v>
      </c>
      <c r="L459" s="5">
        <v>14.55</v>
      </c>
    </row>
    <row r="460" spans="2:12" ht="18.75">
      <c r="B460" s="6" t="s">
        <v>291</v>
      </c>
      <c r="C460" s="9" t="s">
        <v>142</v>
      </c>
      <c r="D460" s="9">
        <v>28.1</v>
      </c>
      <c r="E460" s="5">
        <v>30.3</v>
      </c>
      <c r="F460" s="5">
        <v>28.2</v>
      </c>
      <c r="G460" s="5">
        <v>28.2</v>
      </c>
      <c r="H460" s="5">
        <v>27.4</v>
      </c>
      <c r="I460" s="5">
        <v>27.7</v>
      </c>
      <c r="J460" s="5">
        <v>26.4</v>
      </c>
      <c r="K460" s="5">
        <v>26.4</v>
      </c>
      <c r="L460" s="5">
        <v>26.7</v>
      </c>
    </row>
    <row r="461" spans="2:12" ht="18.75">
      <c r="B461" s="6" t="s">
        <v>292</v>
      </c>
      <c r="C461" s="9" t="s">
        <v>142</v>
      </c>
      <c r="D461" s="9">
        <v>0.7</v>
      </c>
      <c r="E461" s="5">
        <v>0.9</v>
      </c>
      <c r="F461" s="5">
        <v>0.71</v>
      </c>
      <c r="G461" s="5">
        <v>0.74</v>
      </c>
      <c r="H461" s="5">
        <v>0.7</v>
      </c>
      <c r="I461" s="5">
        <v>0.76</v>
      </c>
      <c r="J461" s="5">
        <v>0.74</v>
      </c>
      <c r="K461" s="5">
        <v>0.77</v>
      </c>
      <c r="L461" s="5">
        <v>0.71</v>
      </c>
    </row>
    <row r="462" spans="2:12" ht="18.75">
      <c r="B462" s="6" t="s">
        <v>293</v>
      </c>
      <c r="C462" s="4" t="s">
        <v>191</v>
      </c>
      <c r="D462" s="4">
        <v>7.3</v>
      </c>
      <c r="E462" s="5">
        <v>7.9</v>
      </c>
      <c r="F462" s="5">
        <v>7.4</v>
      </c>
      <c r="G462" s="5">
        <v>7.4</v>
      </c>
      <c r="H462" s="5">
        <v>7.2</v>
      </c>
      <c r="I462" s="5">
        <v>7.32</v>
      </c>
      <c r="J462" s="5">
        <v>7</v>
      </c>
      <c r="K462" s="5">
        <v>7</v>
      </c>
      <c r="L462" s="5">
        <v>7.1</v>
      </c>
    </row>
    <row r="463" spans="2:12" ht="56.25">
      <c r="B463" s="6" t="s">
        <v>294</v>
      </c>
      <c r="C463" s="4" t="s">
        <v>191</v>
      </c>
      <c r="D463" s="39">
        <v>0.17</v>
      </c>
      <c r="E463" s="30">
        <v>0.241</v>
      </c>
      <c r="F463" s="30">
        <v>0.185</v>
      </c>
      <c r="G463" s="30">
        <v>0.195</v>
      </c>
      <c r="H463" s="30">
        <v>0.185</v>
      </c>
      <c r="I463" s="30">
        <v>0.2</v>
      </c>
      <c r="J463" s="30">
        <v>0.196</v>
      </c>
      <c r="K463" s="30">
        <v>0.205</v>
      </c>
      <c r="L463" s="30">
        <v>0.19</v>
      </c>
    </row>
    <row r="464" spans="2:12" ht="56.25">
      <c r="B464" s="7" t="s">
        <v>295</v>
      </c>
      <c r="C464" s="9" t="s">
        <v>296</v>
      </c>
      <c r="D464" s="40">
        <v>1</v>
      </c>
      <c r="E464" s="5">
        <v>1</v>
      </c>
      <c r="F464" s="5">
        <v>1</v>
      </c>
      <c r="G464" s="5">
        <v>1</v>
      </c>
      <c r="H464" s="5">
        <v>1</v>
      </c>
      <c r="I464" s="5">
        <v>1</v>
      </c>
      <c r="J464" s="5">
        <v>1</v>
      </c>
      <c r="K464" s="5">
        <v>1</v>
      </c>
      <c r="L464" s="5">
        <v>1</v>
      </c>
    </row>
    <row r="465" spans="2:12" ht="37.5">
      <c r="B465" s="7" t="s">
        <v>389</v>
      </c>
      <c r="C465" s="8" t="s">
        <v>191</v>
      </c>
      <c r="D465" s="8">
        <v>15.1</v>
      </c>
      <c r="E465" s="5">
        <v>16.1</v>
      </c>
      <c r="F465" s="5">
        <v>15.91</v>
      </c>
      <c r="G465" s="5">
        <v>15.8</v>
      </c>
      <c r="H465" s="5">
        <v>15.81</v>
      </c>
      <c r="I465" s="5">
        <v>15.83</v>
      </c>
      <c r="J465" s="5">
        <v>15.85</v>
      </c>
      <c r="K465" s="5">
        <v>15.8</v>
      </c>
      <c r="L465" s="5">
        <v>15.85</v>
      </c>
    </row>
    <row r="466" spans="2:12" ht="18.75">
      <c r="B466" s="6" t="s">
        <v>297</v>
      </c>
      <c r="C466" s="4" t="s">
        <v>43</v>
      </c>
      <c r="D466" s="4">
        <f>SUM(D428)</f>
        <v>11539.2</v>
      </c>
      <c r="E466" s="4">
        <f aca="true" t="shared" si="19" ref="E466:L466">SUM(E428)</f>
        <v>12323.5</v>
      </c>
      <c r="F466" s="4">
        <f t="shared" si="19"/>
        <v>12774.8</v>
      </c>
      <c r="G466" s="4">
        <f t="shared" si="19"/>
        <v>13168.6</v>
      </c>
      <c r="H466" s="4">
        <f t="shared" si="19"/>
        <v>13227.7</v>
      </c>
      <c r="I466" s="4">
        <f t="shared" si="19"/>
        <v>13787.3</v>
      </c>
      <c r="J466" s="4">
        <f t="shared" si="19"/>
        <v>13924.2</v>
      </c>
      <c r="K466" s="4">
        <f t="shared" si="19"/>
        <v>14380.4</v>
      </c>
      <c r="L466" s="4">
        <f t="shared" si="19"/>
        <v>14704</v>
      </c>
    </row>
    <row r="467" spans="2:12" ht="18.75">
      <c r="B467" s="6" t="s">
        <v>298</v>
      </c>
      <c r="C467" s="4" t="s">
        <v>43</v>
      </c>
      <c r="D467" s="4">
        <v>1631</v>
      </c>
      <c r="E467" s="5">
        <v>1856.7</v>
      </c>
      <c r="F467" s="5">
        <v>2079.5</v>
      </c>
      <c r="G467" s="5">
        <v>2245.9</v>
      </c>
      <c r="H467" s="5">
        <v>2287.5</v>
      </c>
      <c r="I467" s="5">
        <v>2358.2</v>
      </c>
      <c r="J467" s="5">
        <v>2379</v>
      </c>
      <c r="K467" s="5">
        <v>2759</v>
      </c>
      <c r="L467" s="5">
        <v>2759.6</v>
      </c>
    </row>
    <row r="468" spans="2:12" ht="75">
      <c r="B468" s="7" t="s">
        <v>299</v>
      </c>
      <c r="C468" s="4" t="s">
        <v>300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</row>
    <row r="469" spans="2:12" ht="37.5">
      <c r="B469" s="7" t="s">
        <v>301</v>
      </c>
      <c r="C469" s="9" t="s">
        <v>142</v>
      </c>
      <c r="D469" s="5">
        <v>8.3</v>
      </c>
      <c r="E469" s="5">
        <v>8.4</v>
      </c>
      <c r="F469" s="5">
        <v>8.4</v>
      </c>
      <c r="G469" s="5">
        <v>8.4</v>
      </c>
      <c r="H469" s="5">
        <v>8.4</v>
      </c>
      <c r="I469" s="5">
        <v>8.4</v>
      </c>
      <c r="J469" s="5">
        <v>8.4</v>
      </c>
      <c r="K469" s="5">
        <v>8.4</v>
      </c>
      <c r="L469" s="5">
        <v>8.5</v>
      </c>
    </row>
    <row r="470" spans="2:12" ht="18.75">
      <c r="B470" s="14" t="s">
        <v>302</v>
      </c>
      <c r="C470" s="4"/>
      <c r="D470" s="4"/>
      <c r="E470" s="5"/>
      <c r="F470" s="5"/>
      <c r="G470" s="5"/>
      <c r="H470" s="5"/>
      <c r="I470" s="5"/>
      <c r="J470" s="5"/>
      <c r="K470" s="5"/>
      <c r="L470" s="5"/>
    </row>
    <row r="471" spans="2:12" ht="37.5">
      <c r="B471" s="7" t="s">
        <v>303</v>
      </c>
      <c r="C471" s="4" t="s">
        <v>296</v>
      </c>
      <c r="D471" s="4">
        <v>2305</v>
      </c>
      <c r="E471" s="42">
        <v>2605</v>
      </c>
      <c r="F471" s="42">
        <v>2605</v>
      </c>
      <c r="G471" s="42">
        <v>2605</v>
      </c>
      <c r="H471" s="42">
        <v>2905</v>
      </c>
      <c r="I471" s="42">
        <v>2605</v>
      </c>
      <c r="J471" s="42">
        <v>2905</v>
      </c>
      <c r="K471" s="42">
        <v>2605</v>
      </c>
      <c r="L471" s="42">
        <v>2905</v>
      </c>
    </row>
    <row r="472" spans="2:12" ht="56.25">
      <c r="B472" s="7" t="s">
        <v>304</v>
      </c>
      <c r="C472" s="8" t="s">
        <v>191</v>
      </c>
      <c r="D472" s="8">
        <v>4.586</v>
      </c>
      <c r="E472" s="28">
        <v>4.762</v>
      </c>
      <c r="F472" s="28">
        <v>5.007</v>
      </c>
      <c r="G472" s="28">
        <v>5.157</v>
      </c>
      <c r="H472" s="28">
        <v>5.157</v>
      </c>
      <c r="I472" s="28">
        <v>5.34</v>
      </c>
      <c r="J472" s="28">
        <v>5.34</v>
      </c>
      <c r="K472" s="28">
        <v>5.504</v>
      </c>
      <c r="L472" s="28">
        <v>5.504</v>
      </c>
    </row>
    <row r="473" spans="2:12" ht="18.75">
      <c r="B473" s="7" t="s">
        <v>305</v>
      </c>
      <c r="C473" s="4" t="s">
        <v>191</v>
      </c>
      <c r="D473" s="4">
        <v>4.53</v>
      </c>
      <c r="E473" s="5">
        <v>4.69</v>
      </c>
      <c r="F473" s="5">
        <v>4.92</v>
      </c>
      <c r="G473" s="5">
        <v>5.05</v>
      </c>
      <c r="H473" s="5">
        <v>5.05</v>
      </c>
      <c r="I473" s="5">
        <v>5.22</v>
      </c>
      <c r="J473" s="5">
        <v>5.22</v>
      </c>
      <c r="K473" s="5">
        <v>5.38</v>
      </c>
      <c r="L473" s="5">
        <v>5.38</v>
      </c>
    </row>
    <row r="474" spans="2:12" ht="18.75">
      <c r="B474" s="6" t="s">
        <v>306</v>
      </c>
      <c r="C474" s="8" t="s">
        <v>191</v>
      </c>
      <c r="D474" s="8">
        <v>0.06</v>
      </c>
      <c r="E474" s="5">
        <v>0.07</v>
      </c>
      <c r="F474" s="5">
        <v>0.09</v>
      </c>
      <c r="G474" s="5">
        <v>0.1</v>
      </c>
      <c r="H474" s="5">
        <v>0.1</v>
      </c>
      <c r="I474" s="5">
        <v>0.12</v>
      </c>
      <c r="J474" s="5">
        <v>0.12</v>
      </c>
      <c r="K474" s="5">
        <v>0.12</v>
      </c>
      <c r="L474" s="5">
        <v>0.12</v>
      </c>
    </row>
    <row r="475" spans="2:12" ht="37.5">
      <c r="B475" s="7" t="s">
        <v>307</v>
      </c>
      <c r="C475" s="8" t="s">
        <v>191</v>
      </c>
      <c r="D475" s="8"/>
      <c r="E475" s="5"/>
      <c r="F475" s="5"/>
      <c r="G475" s="5"/>
      <c r="H475" s="5"/>
      <c r="I475" s="5"/>
      <c r="J475" s="5"/>
      <c r="K475" s="5"/>
      <c r="L475" s="5"/>
    </row>
    <row r="476" spans="2:12" ht="37.5">
      <c r="B476" s="7" t="s">
        <v>308</v>
      </c>
      <c r="C476" s="8" t="s">
        <v>191</v>
      </c>
      <c r="D476" s="8">
        <v>0.806</v>
      </c>
      <c r="E476" s="28">
        <v>0.806</v>
      </c>
      <c r="F476" s="28">
        <v>0.81</v>
      </c>
      <c r="G476" s="28">
        <v>0.82</v>
      </c>
      <c r="H476" s="28">
        <v>0.85</v>
      </c>
      <c r="I476" s="28">
        <v>0.82</v>
      </c>
      <c r="J476" s="28">
        <v>0.85</v>
      </c>
      <c r="K476" s="28">
        <v>0.82</v>
      </c>
      <c r="L476" s="28">
        <v>0.85</v>
      </c>
    </row>
    <row r="477" spans="2:12" ht="37.5">
      <c r="B477" s="7" t="s">
        <v>309</v>
      </c>
      <c r="C477" s="8" t="s">
        <v>191</v>
      </c>
      <c r="D477" s="29">
        <v>0.806</v>
      </c>
      <c r="E477" s="30">
        <v>0.806</v>
      </c>
      <c r="F477" s="30">
        <v>0.81</v>
      </c>
      <c r="G477" s="30">
        <v>0.82</v>
      </c>
      <c r="H477" s="30">
        <v>0.85</v>
      </c>
      <c r="I477" s="30">
        <v>0.82</v>
      </c>
      <c r="J477" s="30">
        <v>0.85</v>
      </c>
      <c r="K477" s="30">
        <v>0.82</v>
      </c>
      <c r="L477" s="30">
        <v>0.85</v>
      </c>
    </row>
    <row r="478" spans="2:12" ht="37.5">
      <c r="B478" s="7" t="s">
        <v>310</v>
      </c>
      <c r="C478" s="8" t="s">
        <v>191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</row>
    <row r="479" spans="2:12" ht="37.5">
      <c r="B479" s="7" t="s">
        <v>309</v>
      </c>
      <c r="C479" s="8" t="s">
        <v>191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</row>
    <row r="480" spans="2:12" ht="18.75">
      <c r="B480" s="3" t="s">
        <v>311</v>
      </c>
      <c r="C480" s="4" t="s">
        <v>277</v>
      </c>
      <c r="D480" s="4"/>
      <c r="E480" s="5"/>
      <c r="F480" s="5"/>
      <c r="G480" s="5"/>
      <c r="H480" s="5"/>
      <c r="I480" s="5"/>
      <c r="J480" s="5"/>
      <c r="K480" s="5"/>
      <c r="L480" s="5"/>
    </row>
    <row r="481" spans="2:12" ht="37.5">
      <c r="B481" s="7" t="s">
        <v>312</v>
      </c>
      <c r="C481" s="8" t="s">
        <v>191</v>
      </c>
      <c r="D481" s="29">
        <v>0.137</v>
      </c>
      <c r="E481" s="30">
        <v>0.161</v>
      </c>
      <c r="F481" s="30">
        <v>0.268</v>
      </c>
      <c r="G481" s="30">
        <v>0.18</v>
      </c>
      <c r="H481" s="30">
        <v>0.2</v>
      </c>
      <c r="I481" s="30">
        <v>0.18</v>
      </c>
      <c r="J481" s="30">
        <v>0.2</v>
      </c>
      <c r="K481" s="30">
        <v>0.18</v>
      </c>
      <c r="L481" s="30">
        <v>0.2</v>
      </c>
    </row>
    <row r="482" spans="2:12" ht="37.5">
      <c r="B482" s="7" t="s">
        <v>313</v>
      </c>
      <c r="C482" s="8" t="s">
        <v>191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</row>
    <row r="483" spans="2:12" ht="18.75">
      <c r="B483" s="3" t="s">
        <v>314</v>
      </c>
      <c r="C483" s="4"/>
      <c r="D483" s="4"/>
      <c r="E483" s="5"/>
      <c r="F483" s="5"/>
      <c r="G483" s="5"/>
      <c r="H483" s="5"/>
      <c r="I483" s="5"/>
      <c r="J483" s="5"/>
      <c r="K483" s="5"/>
      <c r="L483" s="5"/>
    </row>
    <row r="484" spans="2:12" ht="18.75">
      <c r="B484" s="6" t="s">
        <v>315</v>
      </c>
      <c r="C484" s="17"/>
      <c r="D484" s="17"/>
      <c r="E484" s="5"/>
      <c r="F484" s="5"/>
      <c r="G484" s="5"/>
      <c r="H484" s="5"/>
      <c r="I484" s="5"/>
      <c r="J484" s="5"/>
      <c r="K484" s="5"/>
      <c r="L484" s="5"/>
    </row>
    <row r="485" spans="2:12" ht="18.75">
      <c r="B485" s="6" t="s">
        <v>316</v>
      </c>
      <c r="C485" s="4" t="s">
        <v>317</v>
      </c>
      <c r="D485" s="4">
        <v>48.6</v>
      </c>
      <c r="E485" s="43">
        <v>57.8</v>
      </c>
      <c r="F485" s="43">
        <v>59.1</v>
      </c>
      <c r="G485" s="43">
        <v>58.4</v>
      </c>
      <c r="H485" s="43">
        <v>58.4</v>
      </c>
      <c r="I485" s="43">
        <v>57.8</v>
      </c>
      <c r="J485" s="43">
        <v>57.8</v>
      </c>
      <c r="K485" s="43">
        <v>57.2</v>
      </c>
      <c r="L485" s="43">
        <v>57.2</v>
      </c>
    </row>
    <row r="486" spans="2:12" ht="37.5">
      <c r="B486" s="6" t="s">
        <v>318</v>
      </c>
      <c r="C486" s="4" t="s">
        <v>319</v>
      </c>
      <c r="D486" s="4">
        <v>5.54</v>
      </c>
      <c r="E486" s="5">
        <v>5.46</v>
      </c>
      <c r="F486" s="5">
        <v>5.44</v>
      </c>
      <c r="G486" s="5">
        <v>5.35</v>
      </c>
      <c r="H486" s="5">
        <v>5.35</v>
      </c>
      <c r="I486" s="5">
        <v>5.26</v>
      </c>
      <c r="J486" s="5">
        <v>5.26</v>
      </c>
      <c r="K486" s="5">
        <v>5.17</v>
      </c>
      <c r="L486" s="5">
        <v>5.17</v>
      </c>
    </row>
    <row r="487" spans="2:12" ht="37.5">
      <c r="B487" s="6" t="s">
        <v>320</v>
      </c>
      <c r="C487" s="4" t="s">
        <v>319</v>
      </c>
      <c r="D487" s="4">
        <v>8.31</v>
      </c>
      <c r="E487" s="5">
        <v>8.2</v>
      </c>
      <c r="F487" s="5">
        <v>8.17</v>
      </c>
      <c r="G487" s="5">
        <v>8.02</v>
      </c>
      <c r="H487" s="5">
        <v>8.02</v>
      </c>
      <c r="I487" s="5">
        <v>7.88</v>
      </c>
      <c r="J487" s="5">
        <v>7.88</v>
      </c>
      <c r="K487" s="5">
        <v>7.76</v>
      </c>
      <c r="L487" s="5">
        <v>7.76</v>
      </c>
    </row>
    <row r="488" spans="2:12" ht="37.5">
      <c r="B488" s="6" t="s">
        <v>321</v>
      </c>
      <c r="C488" s="4" t="s">
        <v>415</v>
      </c>
      <c r="D488" s="4">
        <v>679.5</v>
      </c>
      <c r="E488" s="43">
        <v>645.8</v>
      </c>
      <c r="F488" s="43">
        <v>708.3</v>
      </c>
      <c r="G488" s="43">
        <v>700.5</v>
      </c>
      <c r="H488" s="43">
        <v>781.1</v>
      </c>
      <c r="I488" s="43">
        <v>666.4</v>
      </c>
      <c r="J488" s="43">
        <v>743.2</v>
      </c>
      <c r="K488" s="43">
        <v>655.5</v>
      </c>
      <c r="L488" s="43">
        <v>731</v>
      </c>
    </row>
    <row r="489" spans="2:12" ht="37.5">
      <c r="B489" s="6" t="s">
        <v>322</v>
      </c>
      <c r="C489" s="8" t="s">
        <v>323</v>
      </c>
      <c r="D489" s="8">
        <v>234.7</v>
      </c>
      <c r="E489" s="43">
        <v>231.5</v>
      </c>
      <c r="F489" s="43">
        <v>229.7</v>
      </c>
      <c r="G489" s="43">
        <v>229.7</v>
      </c>
      <c r="H489" s="43">
        <v>226.4</v>
      </c>
      <c r="I489" s="43">
        <v>230</v>
      </c>
      <c r="J489" s="43">
        <v>224</v>
      </c>
      <c r="K489" s="43">
        <v>232</v>
      </c>
      <c r="L489" s="43">
        <v>222</v>
      </c>
    </row>
    <row r="490" spans="2:12" ht="18.75">
      <c r="B490" s="6" t="s">
        <v>324</v>
      </c>
      <c r="C490" s="4"/>
      <c r="D490" s="4"/>
      <c r="E490" s="5"/>
      <c r="F490" s="5"/>
      <c r="G490" s="5"/>
      <c r="H490" s="5"/>
      <c r="I490" s="5"/>
      <c r="J490" s="5"/>
      <c r="K490" s="5"/>
      <c r="L490" s="5"/>
    </row>
    <row r="491" spans="2:12" ht="37.5">
      <c r="B491" s="6" t="s">
        <v>325</v>
      </c>
      <c r="C491" s="8" t="s">
        <v>326</v>
      </c>
      <c r="D491" s="8">
        <v>0.123</v>
      </c>
      <c r="E491" s="5" t="s">
        <v>492</v>
      </c>
      <c r="F491" s="5" t="s">
        <v>493</v>
      </c>
      <c r="G491" s="5">
        <v>0.15</v>
      </c>
      <c r="H491" s="5" t="s">
        <v>493</v>
      </c>
      <c r="I491" s="5" t="s">
        <v>494</v>
      </c>
      <c r="J491" s="5" t="s">
        <v>495</v>
      </c>
      <c r="K491" s="5" t="s">
        <v>496</v>
      </c>
      <c r="L491" s="5" t="s">
        <v>497</v>
      </c>
    </row>
    <row r="492" spans="2:12" ht="37.5">
      <c r="B492" s="6" t="s">
        <v>327</v>
      </c>
      <c r="C492" s="8" t="s">
        <v>326</v>
      </c>
      <c r="D492" s="8">
        <v>0.417</v>
      </c>
      <c r="E492" s="5" t="s">
        <v>498</v>
      </c>
      <c r="F492" s="5" t="s">
        <v>499</v>
      </c>
      <c r="G492" s="5" t="s">
        <v>500</v>
      </c>
      <c r="H492" s="5" t="s">
        <v>499</v>
      </c>
      <c r="I492" s="5" t="s">
        <v>501</v>
      </c>
      <c r="J492" s="5" t="s">
        <v>502</v>
      </c>
      <c r="K492" s="5" t="s">
        <v>503</v>
      </c>
      <c r="L492" s="5" t="s">
        <v>504</v>
      </c>
    </row>
    <row r="493" spans="2:12" ht="18.75" hidden="1">
      <c r="B493" s="3" t="s">
        <v>328</v>
      </c>
      <c r="C493" s="4"/>
      <c r="D493" s="4"/>
      <c r="E493" s="5"/>
      <c r="F493" s="5"/>
      <c r="G493" s="5"/>
      <c r="H493" s="5"/>
      <c r="I493" s="5"/>
      <c r="J493" s="5"/>
      <c r="K493" s="5"/>
      <c r="L493" s="5"/>
    </row>
    <row r="494" spans="2:12" ht="56.25" hidden="1">
      <c r="B494" s="7" t="s">
        <v>329</v>
      </c>
      <c r="C494" s="8" t="s">
        <v>135</v>
      </c>
      <c r="D494" s="8"/>
      <c r="E494" s="5"/>
      <c r="F494" s="5"/>
      <c r="G494" s="5"/>
      <c r="H494" s="5"/>
      <c r="I494" s="5"/>
      <c r="J494" s="5"/>
      <c r="K494" s="5"/>
      <c r="L494" s="5"/>
    </row>
    <row r="495" spans="2:12" ht="56.25" hidden="1">
      <c r="B495" s="14" t="s">
        <v>330</v>
      </c>
      <c r="C495" s="8" t="s">
        <v>135</v>
      </c>
      <c r="D495" s="8"/>
      <c r="E495" s="5"/>
      <c r="F495" s="5"/>
      <c r="G495" s="5"/>
      <c r="H495" s="5"/>
      <c r="I495" s="5"/>
      <c r="J495" s="5"/>
      <c r="K495" s="5"/>
      <c r="L495" s="5"/>
    </row>
    <row r="496" spans="2:12" ht="56.25" hidden="1">
      <c r="B496" s="7" t="s">
        <v>331</v>
      </c>
      <c r="C496" s="8" t="s">
        <v>135</v>
      </c>
      <c r="D496" s="8"/>
      <c r="E496" s="5"/>
      <c r="F496" s="5"/>
      <c r="G496" s="5"/>
      <c r="H496" s="5"/>
      <c r="I496" s="5"/>
      <c r="J496" s="5"/>
      <c r="K496" s="5"/>
      <c r="L496" s="5"/>
    </row>
    <row r="497" spans="2:12" ht="18.75" hidden="1">
      <c r="B497" s="6" t="s">
        <v>254</v>
      </c>
      <c r="C497" s="4"/>
      <c r="D497" s="4"/>
      <c r="E497" s="5"/>
      <c r="F497" s="5"/>
      <c r="G497" s="5"/>
      <c r="H497" s="5"/>
      <c r="I497" s="5"/>
      <c r="J497" s="5"/>
      <c r="K497" s="5"/>
      <c r="L497" s="5"/>
    </row>
    <row r="498" spans="2:12" ht="18.75" hidden="1">
      <c r="B498" s="6" t="s">
        <v>255</v>
      </c>
      <c r="C498" s="4" t="s">
        <v>43</v>
      </c>
      <c r="D498" s="4"/>
      <c r="E498" s="5"/>
      <c r="F498" s="5"/>
      <c r="G498" s="5"/>
      <c r="H498" s="5"/>
      <c r="I498" s="5"/>
      <c r="J498" s="5"/>
      <c r="K498" s="5"/>
      <c r="L498" s="5"/>
    </row>
    <row r="499" spans="2:12" ht="37.5" hidden="1">
      <c r="B499" s="6" t="s">
        <v>332</v>
      </c>
      <c r="C499" s="4" t="s">
        <v>43</v>
      </c>
      <c r="D499" s="4"/>
      <c r="E499" s="5"/>
      <c r="F499" s="5"/>
      <c r="G499" s="5"/>
      <c r="H499" s="5"/>
      <c r="I499" s="5"/>
      <c r="J499" s="5"/>
      <c r="K499" s="5"/>
      <c r="L499" s="5"/>
    </row>
    <row r="500" spans="2:12" ht="18.75" hidden="1">
      <c r="B500" s="6" t="s">
        <v>333</v>
      </c>
      <c r="C500" s="4" t="s">
        <v>43</v>
      </c>
      <c r="D500" s="4"/>
      <c r="E500" s="5"/>
      <c r="F500" s="5"/>
      <c r="G500" s="5"/>
      <c r="H500" s="5"/>
      <c r="I500" s="5"/>
      <c r="J500" s="5"/>
      <c r="K500" s="5"/>
      <c r="L500" s="5"/>
    </row>
    <row r="501" spans="2:12" ht="37.5" hidden="1">
      <c r="B501" s="7" t="s">
        <v>338</v>
      </c>
      <c r="C501" s="8" t="s">
        <v>339</v>
      </c>
      <c r="D501" s="8"/>
      <c r="E501" s="5"/>
      <c r="F501" s="5"/>
      <c r="G501" s="5"/>
      <c r="H501" s="5"/>
      <c r="I501" s="5"/>
      <c r="J501" s="5"/>
      <c r="K501" s="5"/>
      <c r="L501" s="5"/>
    </row>
    <row r="502" spans="2:12" ht="37.5" hidden="1">
      <c r="B502" s="7" t="s">
        <v>340</v>
      </c>
      <c r="C502" s="8" t="s">
        <v>68</v>
      </c>
      <c r="D502" s="8"/>
      <c r="E502" s="5"/>
      <c r="F502" s="5"/>
      <c r="G502" s="5"/>
      <c r="H502" s="5"/>
      <c r="I502" s="5"/>
      <c r="J502" s="5"/>
      <c r="K502" s="5"/>
      <c r="L502" s="5"/>
    </row>
    <row r="503" spans="2:12" ht="18.75" hidden="1">
      <c r="B503" s="7" t="s">
        <v>341</v>
      </c>
      <c r="C503" s="4" t="s">
        <v>342</v>
      </c>
      <c r="D503" s="4"/>
      <c r="E503" s="5"/>
      <c r="F503" s="5"/>
      <c r="G503" s="5"/>
      <c r="H503" s="5"/>
      <c r="I503" s="5"/>
      <c r="J503" s="5"/>
      <c r="K503" s="5"/>
      <c r="L503" s="5"/>
    </row>
    <row r="504" spans="2:12" ht="18.75" hidden="1">
      <c r="B504" s="7" t="s">
        <v>343</v>
      </c>
      <c r="C504" s="8" t="s">
        <v>344</v>
      </c>
      <c r="D504" s="8"/>
      <c r="E504" s="5"/>
      <c r="F504" s="5"/>
      <c r="G504" s="5"/>
      <c r="H504" s="5"/>
      <c r="I504" s="5"/>
      <c r="J504" s="5"/>
      <c r="K504" s="5"/>
      <c r="L504" s="5"/>
    </row>
    <row r="505" spans="2:12" ht="18.75">
      <c r="B505" s="3" t="s">
        <v>345</v>
      </c>
      <c r="C505" s="4"/>
      <c r="D505" s="4"/>
      <c r="E505" s="5"/>
      <c r="F505" s="5"/>
      <c r="G505" s="5"/>
      <c r="H505" s="5"/>
      <c r="I505" s="5"/>
      <c r="J505" s="5"/>
      <c r="K505" s="5"/>
      <c r="L505" s="5"/>
    </row>
    <row r="506" spans="2:12" ht="37.5">
      <c r="B506" s="14" t="s">
        <v>346</v>
      </c>
      <c r="C506" s="4"/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</row>
    <row r="507" spans="2:12" ht="18.75">
      <c r="B507" s="7" t="s">
        <v>347</v>
      </c>
      <c r="C507" s="8" t="s">
        <v>191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</row>
    <row r="508" spans="2:12" ht="18.75">
      <c r="B508" s="7" t="s">
        <v>348</v>
      </c>
      <c r="C508" s="8" t="s">
        <v>191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</row>
    <row r="509" spans="2:12" ht="18.75">
      <c r="B509" s="7" t="s">
        <v>349</v>
      </c>
      <c r="C509" s="8" t="s">
        <v>191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</row>
    <row r="510" spans="2:12" ht="18.75">
      <c r="B510" s="14" t="s">
        <v>350</v>
      </c>
      <c r="C510" s="8"/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</row>
    <row r="511" spans="2:12" ht="18.75">
      <c r="B511" s="7" t="s">
        <v>347</v>
      </c>
      <c r="C511" s="8" t="s">
        <v>191</v>
      </c>
      <c r="D511" s="37">
        <v>1.514</v>
      </c>
      <c r="E511" s="37">
        <v>0.845</v>
      </c>
      <c r="F511" s="28">
        <v>0.77</v>
      </c>
      <c r="G511" s="37">
        <v>0.75</v>
      </c>
      <c r="H511" s="37">
        <v>0.77</v>
      </c>
      <c r="I511" s="37">
        <v>0.78</v>
      </c>
      <c r="J511" s="37">
        <v>0.79</v>
      </c>
      <c r="K511" s="37">
        <v>0.8</v>
      </c>
      <c r="L511" s="37">
        <v>0.84</v>
      </c>
    </row>
    <row r="512" spans="2:12" ht="18.75">
      <c r="B512" s="7" t="s">
        <v>351</v>
      </c>
      <c r="C512" s="8" t="s">
        <v>191</v>
      </c>
      <c r="D512" s="37">
        <v>1.514</v>
      </c>
      <c r="E512" s="37">
        <v>0.845</v>
      </c>
      <c r="F512" s="5">
        <v>0.77</v>
      </c>
      <c r="G512" s="37">
        <v>0.75</v>
      </c>
      <c r="H512" s="37">
        <v>0.77</v>
      </c>
      <c r="I512" s="37">
        <v>0.78</v>
      </c>
      <c r="J512" s="37">
        <v>0.79</v>
      </c>
      <c r="K512" s="37">
        <v>0.8</v>
      </c>
      <c r="L512" s="37">
        <v>0.84</v>
      </c>
    </row>
    <row r="513" spans="2:12" ht="18.75">
      <c r="B513" s="7" t="s">
        <v>352</v>
      </c>
      <c r="C513" s="8" t="s">
        <v>191</v>
      </c>
      <c r="D513" s="37">
        <v>0</v>
      </c>
      <c r="E513" s="37">
        <v>0</v>
      </c>
      <c r="F513" s="5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</row>
    <row r="514" spans="2:12" ht="27" customHeight="1">
      <c r="B514" s="7" t="s">
        <v>483</v>
      </c>
      <c r="C514" s="9"/>
      <c r="D514" s="21">
        <v>108.2</v>
      </c>
      <c r="E514" s="33">
        <v>113.4</v>
      </c>
      <c r="F514" s="33">
        <v>106.5</v>
      </c>
      <c r="G514" s="33">
        <v>104.9</v>
      </c>
      <c r="H514" s="33">
        <v>104</v>
      </c>
      <c r="I514" s="33">
        <v>104.5</v>
      </c>
      <c r="J514" s="33">
        <v>104</v>
      </c>
      <c r="K514" s="33">
        <v>104</v>
      </c>
      <c r="L514" s="33">
        <v>104</v>
      </c>
    </row>
    <row r="515" spans="2:12" ht="38.25" customHeight="1">
      <c r="B515" s="7" t="s">
        <v>353</v>
      </c>
      <c r="C515" s="4" t="s">
        <v>144</v>
      </c>
      <c r="D515" s="9"/>
      <c r="E515" s="9"/>
      <c r="F515" s="9"/>
      <c r="G515" s="9"/>
      <c r="H515" s="9"/>
      <c r="I515" s="9"/>
      <c r="J515" s="9"/>
      <c r="K515" s="9"/>
      <c r="L515" s="9"/>
    </row>
    <row r="516" spans="2:12" ht="38.25" customHeight="1">
      <c r="B516" s="7" t="s">
        <v>164</v>
      </c>
      <c r="C516" s="4" t="s">
        <v>144</v>
      </c>
      <c r="D516" s="9"/>
      <c r="E516" s="9"/>
      <c r="F516" s="9"/>
      <c r="G516" s="9"/>
      <c r="H516" s="9"/>
      <c r="I516" s="9"/>
      <c r="J516" s="9"/>
      <c r="K516" s="9"/>
      <c r="L516" s="9"/>
    </row>
    <row r="517" spans="2:12" ht="38.25" customHeight="1">
      <c r="B517" s="7" t="s">
        <v>354</v>
      </c>
      <c r="C517" s="4" t="s">
        <v>144</v>
      </c>
      <c r="D517" s="9"/>
      <c r="E517" s="9"/>
      <c r="F517" s="9"/>
      <c r="G517" s="9"/>
      <c r="H517" s="9"/>
      <c r="I517" s="9"/>
      <c r="J517" s="9"/>
      <c r="K517" s="9"/>
      <c r="L517" s="9"/>
    </row>
    <row r="518" spans="2:12" ht="38.25" customHeight="1">
      <c r="B518" s="7" t="s">
        <v>355</v>
      </c>
      <c r="C518" s="4" t="s">
        <v>144</v>
      </c>
      <c r="D518" s="9"/>
      <c r="E518" s="9"/>
      <c r="F518" s="9"/>
      <c r="G518" s="9"/>
      <c r="H518" s="9"/>
      <c r="I518" s="9"/>
      <c r="J518" s="9"/>
      <c r="K518" s="9"/>
      <c r="L518" s="9"/>
    </row>
    <row r="519" spans="2:12" ht="38.25" customHeight="1">
      <c r="B519" s="6" t="s">
        <v>356</v>
      </c>
      <c r="C519" s="4" t="s">
        <v>144</v>
      </c>
      <c r="D519" s="9"/>
      <c r="E519" s="9"/>
      <c r="F519" s="9"/>
      <c r="G519" s="9"/>
      <c r="H519" s="9"/>
      <c r="I519" s="9"/>
      <c r="J519" s="9"/>
      <c r="K519" s="9"/>
      <c r="L519" s="9"/>
    </row>
    <row r="520" spans="2:12" ht="38.25" customHeight="1">
      <c r="B520" s="6" t="s">
        <v>357</v>
      </c>
      <c r="C520" s="4" t="s">
        <v>144</v>
      </c>
      <c r="D520" s="9"/>
      <c r="E520" s="9"/>
      <c r="F520" s="9"/>
      <c r="G520" s="9"/>
      <c r="H520" s="9"/>
      <c r="I520" s="9"/>
      <c r="J520" s="9"/>
      <c r="K520" s="9"/>
      <c r="L520" s="9"/>
    </row>
    <row r="521" spans="2:12" ht="38.25" customHeight="1">
      <c r="B521" s="6" t="s">
        <v>480</v>
      </c>
      <c r="C521" s="4" t="s">
        <v>144</v>
      </c>
      <c r="D521" s="9"/>
      <c r="E521" s="9"/>
      <c r="F521" s="9"/>
      <c r="G521" s="9"/>
      <c r="H521" s="9"/>
      <c r="I521" s="9"/>
      <c r="J521" s="9"/>
      <c r="K521" s="9"/>
      <c r="L521" s="9"/>
    </row>
    <row r="522" spans="2:12" ht="37.5">
      <c r="B522" s="6" t="s">
        <v>358</v>
      </c>
      <c r="C522" s="4" t="s">
        <v>191</v>
      </c>
      <c r="D522" s="9"/>
      <c r="E522" s="9"/>
      <c r="F522" s="9"/>
      <c r="G522" s="9"/>
      <c r="H522" s="9"/>
      <c r="I522" s="9"/>
      <c r="J522" s="9"/>
      <c r="K522" s="9"/>
      <c r="L522" s="9"/>
    </row>
  </sheetData>
  <sheetProtection/>
  <mergeCells count="10">
    <mergeCell ref="I1:L1"/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Пивоварчик Лидия Геннадьевна</cp:lastModifiedBy>
  <cp:lastPrinted>2014-10-03T07:35:48Z</cp:lastPrinted>
  <dcterms:created xsi:type="dcterms:W3CDTF">2013-05-25T16:45:04Z</dcterms:created>
  <dcterms:modified xsi:type="dcterms:W3CDTF">2016-06-30T10:07:07Z</dcterms:modified>
  <cp:category/>
  <cp:version/>
  <cp:contentType/>
  <cp:contentStatus/>
</cp:coreProperties>
</file>