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НМЦ 2019" sheetId="4" r:id="rId1"/>
  </sheets>
  <definedNames>
    <definedName name="_xlnm._FilterDatabase" localSheetId="0" hidden="1">'НМЦ 2019'!$C$7:$R$44</definedName>
  </definedNames>
  <calcPr calcId="145621"/>
</workbook>
</file>

<file path=xl/calcChain.xml><?xml version="1.0" encoding="utf-8"?>
<calcChain xmlns="http://schemas.openxmlformats.org/spreadsheetml/2006/main">
  <c r="Q37" i="4" l="1"/>
  <c r="R37" i="4" s="1"/>
  <c r="Q35" i="4"/>
  <c r="Q33" i="4"/>
  <c r="Q31" i="4"/>
  <c r="R31" i="4" s="1"/>
  <c r="Q29" i="4"/>
  <c r="R29" i="4" s="1"/>
  <c r="Q27" i="4"/>
  <c r="Q25" i="4"/>
  <c r="R25" i="4" s="1"/>
  <c r="Q23" i="4"/>
  <c r="R23" i="4" s="1"/>
  <c r="Q21" i="4"/>
  <c r="R21" i="4" s="1"/>
  <c r="Q19" i="4"/>
  <c r="R19" i="4" s="1"/>
  <c r="Q18" i="4"/>
  <c r="R18" i="4" s="1"/>
  <c r="Q16" i="4"/>
  <c r="R16" i="4" s="1"/>
  <c r="Q15" i="4"/>
  <c r="R15" i="4" s="1"/>
  <c r="Q14" i="4"/>
  <c r="R14" i="4" s="1"/>
  <c r="Q12" i="4"/>
  <c r="R12" i="4" s="1"/>
  <c r="Q11" i="4"/>
  <c r="R11" i="4" s="1"/>
  <c r="Q9" i="4"/>
  <c r="R9" i="4" s="1"/>
  <c r="Q7" i="4"/>
  <c r="R7" i="4" s="1"/>
  <c r="R35" i="4"/>
  <c r="R33" i="4"/>
  <c r="R27" i="4"/>
  <c r="R13" i="4" l="1"/>
  <c r="R17" i="4" l="1"/>
  <c r="R20" i="4"/>
  <c r="F8" i="4"/>
  <c r="F10" i="4" l="1"/>
  <c r="R34" i="4" l="1"/>
  <c r="F34" i="4"/>
  <c r="F36" i="4" l="1"/>
  <c r="R36" i="4"/>
  <c r="F22" i="4" l="1"/>
  <c r="R22" i="4" l="1"/>
  <c r="R38" i="4" l="1"/>
  <c r="F38" i="4" l="1"/>
  <c r="F26" i="4" l="1"/>
  <c r="F32" i="4" l="1"/>
  <c r="F30" i="4"/>
  <c r="F28" i="4"/>
  <c r="F24" i="4"/>
  <c r="R30" i="4" l="1"/>
  <c r="R28" i="4"/>
  <c r="R32" i="4" l="1"/>
  <c r="R24" i="4" l="1"/>
  <c r="R26" i="4"/>
  <c r="R10" i="4" l="1"/>
  <c r="R8" i="4" l="1"/>
  <c r="R39" i="4" s="1"/>
</calcChain>
</file>

<file path=xl/sharedStrings.xml><?xml version="1.0" encoding="utf-8"?>
<sst xmlns="http://schemas.openxmlformats.org/spreadsheetml/2006/main" count="127" uniqueCount="66">
  <si>
    <t>Единичные цены (тарифы)</t>
  </si>
  <si>
    <t>Начальная цена, руб.</t>
  </si>
  <si>
    <t>Средняя цена, руб.</t>
  </si>
  <si>
    <t>шт</t>
  </si>
  <si>
    <t>Ед.изм.</t>
  </si>
  <si>
    <t>Администрация</t>
  </si>
  <si>
    <t xml:space="preserve">ИТОГО по виду товара </t>
  </si>
  <si>
    <t>ИТОГО по виду товара</t>
  </si>
  <si>
    <t>Постав-щик 1</t>
  </si>
  <si>
    <t>Постав-щик 2</t>
  </si>
  <si>
    <t>Постав-щик 3</t>
  </si>
  <si>
    <t>Архив</t>
  </si>
  <si>
    <t>Постав-щик 4</t>
  </si>
  <si>
    <t>Постав-щик 5</t>
  </si>
  <si>
    <t>Постав-щик 6</t>
  </si>
  <si>
    <t xml:space="preserve">Поставщик 1: </t>
  </si>
  <si>
    <t>Поставщик 3:</t>
  </si>
  <si>
    <t>ООиП</t>
  </si>
  <si>
    <t>Метод обоснования начальной (максимальной) цены: метод сопоставления рыночных цен.</t>
  </si>
  <si>
    <t xml:space="preserve">Способ размещения заказа: электронный аукцион. </t>
  </si>
  <si>
    <t>Начальная (максимальная) цена контракта</t>
  </si>
  <si>
    <t>Поставщик 2 :</t>
  </si>
  <si>
    <t>Стоимость, рублей</t>
  </si>
  <si>
    <t>Наименование органа местного самоуправления и его структурного подразделения</t>
  </si>
  <si>
    <t>Наименование объекта закупки</t>
  </si>
  <si>
    <t xml:space="preserve">№ п/п </t>
  </si>
  <si>
    <t>8 (34675) 50045</t>
  </si>
  <si>
    <t>Заведующий по АХР</t>
  </si>
  <si>
    <t>Брусникин А.И.</t>
  </si>
  <si>
    <t>ЗАГС</t>
  </si>
  <si>
    <t>Сафонова  Т.Н.</t>
  </si>
  <si>
    <t>ОПЕКА</t>
  </si>
  <si>
    <t>Оводова Т.В.</t>
  </si>
  <si>
    <t>КДН</t>
  </si>
  <si>
    <t>Лыпелмен Ю.С.</t>
  </si>
  <si>
    <t>Алетдинова Т.А.</t>
  </si>
  <si>
    <t>"Югорский вестник"</t>
  </si>
  <si>
    <t>"Архитектура и строительство России"</t>
  </si>
  <si>
    <t>"Ландшафная Архитектура Благоустройство и озеленение города"</t>
  </si>
  <si>
    <t>"ГОСЗАКУПКИ.ру.Официальная информация.Письма.Комментарии.Административная практика с ежеквартальным приложением АДМИНИСТРАТИВНАЯ ПРАКТИКА ФАС"</t>
  </si>
  <si>
    <t>"Новости Югры"</t>
  </si>
  <si>
    <t>"Российская газета"</t>
  </si>
  <si>
    <t>"Отечественные архивы"</t>
  </si>
  <si>
    <t>"Делопроизводство"</t>
  </si>
  <si>
    <t>"Первая Советская"</t>
  </si>
  <si>
    <t>"ЗАГС"</t>
  </si>
  <si>
    <t>"Инспектор по делам несовершеннолених"</t>
  </si>
  <si>
    <t>"Беспризорник"</t>
  </si>
  <si>
    <t>"Бюджетный учет и отчетность в вопросах и ответах"</t>
  </si>
  <si>
    <t>"Гражданская защита"</t>
  </si>
  <si>
    <t>Ежемесячный бюллетень</t>
  </si>
  <si>
    <t>Журнал</t>
  </si>
  <si>
    <t>Ежемесячный журнал</t>
  </si>
  <si>
    <t>Газета</t>
  </si>
  <si>
    <t>Еженедельная газета</t>
  </si>
  <si>
    <t>Периодический журнал</t>
  </si>
  <si>
    <t>коммерческое предложение от 06.11.2019 №8</t>
  </si>
  <si>
    <t>коммерческое предложение от 06.11.2019 № 17</t>
  </si>
  <si>
    <t>коммерческое предложение от 06.11.2019 № 19</t>
  </si>
  <si>
    <t xml:space="preserve"> Обоснование начальной (максимальной) цены  контракта по предоставлению подписки на периодические издания</t>
  </si>
  <si>
    <t>Характеристика объекта закупки</t>
  </si>
  <si>
    <t>Кол-во комплектов</t>
  </si>
  <si>
    <t>Кол-во выходов в одном комплекте</t>
  </si>
  <si>
    <t>Дата составления расчета 22.11.2019 г.</t>
  </si>
  <si>
    <t>Главный эксперт                                                                                                                                                                                                                                                                                                 М.Г. Филиппова</t>
  </si>
  <si>
    <t>Итого: Начальная (максимальная) цена контракта: 230 700,82 (Двести тридцать тысяч семьсот) рублей 81 копейка.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</si>
</sst>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1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2" fontId="3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justify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left" vertical="center" wrapText="1"/>
    </xf>
    <xf numFmtId="2" fontId="5" fillId="0" borderId="1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0" xfId="0" quotePrefix="1" applyFont="1" applyBorder="1" applyAlignment="1"/>
    <xf numFmtId="0" fontId="6" fillId="0" borderId="0" xfId="0" applyFont="1" applyBorder="1"/>
    <xf numFmtId="4" fontId="3" fillId="0" borderId="0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13" xfId="0" quotePrefix="1" applyFont="1" applyFill="1" applyBorder="1" applyAlignment="1">
      <alignment horizontal="left" wrapText="1"/>
    </xf>
    <xf numFmtId="0" fontId="3" fillId="0" borderId="13" xfId="0" quotePrefix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left" wrapText="1"/>
    </xf>
    <xf numFmtId="4" fontId="3" fillId="0" borderId="0" xfId="0" quotePrefix="1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13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righ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right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left" vertical="center" wrapText="1"/>
    </xf>
    <xf numFmtId="2" fontId="8" fillId="0" borderId="1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quotePrefix="1" applyFont="1" applyBorder="1" applyAlignment="1"/>
    <xf numFmtId="0" fontId="7" fillId="0" borderId="0" xfId="0" quotePrefix="1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/>
    <xf numFmtId="0" fontId="4" fillId="0" borderId="0" xfId="0" applyFont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1" fillId="0" borderId="0" xfId="0" applyFont="1"/>
    <xf numFmtId="2" fontId="11" fillId="0" borderId="0" xfId="0" applyNumberFormat="1" applyFont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4" fontId="3" fillId="0" borderId="0" xfId="0" quotePrefix="1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tabSelected="1" zoomScale="60" zoomScaleNormal="60" workbookViewId="0">
      <selection activeCell="T1" sqref="T1:V1048576"/>
    </sheetView>
  </sheetViews>
  <sheetFormatPr defaultRowHeight="18.75" x14ac:dyDescent="0.25"/>
  <cols>
    <col min="1" max="1" width="7.7109375" style="9" customWidth="1"/>
    <col min="2" max="2" width="50.140625" style="60" customWidth="1"/>
    <col min="3" max="3" width="19.5703125" style="9" customWidth="1"/>
    <col min="4" max="4" width="17.7109375" style="10" customWidth="1"/>
    <col min="5" max="5" width="5.85546875" style="9" customWidth="1"/>
    <col min="6" max="7" width="11.42578125" style="12" customWidth="1"/>
    <col min="8" max="8" width="10.42578125" style="13" customWidth="1"/>
    <col min="9" max="9" width="11.42578125" style="13" customWidth="1"/>
    <col min="10" max="10" width="10.7109375" style="13" customWidth="1"/>
    <col min="11" max="12" width="0" style="8" hidden="1" customWidth="1"/>
    <col min="13" max="13" width="10.5703125" style="8" hidden="1" customWidth="1"/>
    <col min="14" max="14" width="11" style="9" customWidth="1"/>
    <col min="15" max="15" width="10.5703125" style="9" customWidth="1"/>
    <col min="16" max="16" width="10.28515625" style="9" customWidth="1"/>
    <col min="17" max="17" width="13" style="9" customWidth="1"/>
    <col min="18" max="18" width="17.140625" style="10" customWidth="1"/>
    <col min="19" max="19" width="10.5703125" style="8" customWidth="1"/>
    <col min="20" max="27" width="9.140625" style="8"/>
    <col min="28" max="28" width="2.42578125" style="8" customWidth="1"/>
    <col min="29" max="29" width="17.42578125" style="8" customWidth="1"/>
    <col min="30" max="30" width="15.85546875" style="8" customWidth="1"/>
    <col min="31" max="31" width="14.85546875" style="8" customWidth="1"/>
    <col min="32" max="32" width="19.5703125" style="8" customWidth="1"/>
    <col min="33" max="16384" width="9.140625" style="8"/>
  </cols>
  <sheetData>
    <row r="1" spans="1:19" s="62" customFormat="1" ht="15.75" x14ac:dyDescent="0.25">
      <c r="A1" s="146" t="s">
        <v>59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</row>
    <row r="2" spans="1:19" s="62" customFormat="1" ht="18" customHeight="1" x14ac:dyDescent="0.25">
      <c r="A2" s="63"/>
      <c r="B2" s="63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63"/>
      <c r="R2" s="64"/>
    </row>
    <row r="3" spans="1:19" ht="18.75" customHeight="1" x14ac:dyDescent="0.25">
      <c r="A3" s="142" t="s">
        <v>18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46"/>
      <c r="O3" s="46"/>
      <c r="P3" s="46"/>
      <c r="Q3" s="46"/>
      <c r="R3" s="4"/>
    </row>
    <row r="4" spans="1:19" ht="21.75" customHeight="1" thickBot="1" x14ac:dyDescent="0.3">
      <c r="A4" s="142" t="s">
        <v>19</v>
      </c>
      <c r="B4" s="142"/>
      <c r="C4" s="142"/>
      <c r="D4" s="142"/>
      <c r="E4" s="142"/>
      <c r="F4" s="142"/>
      <c r="G4" s="142"/>
      <c r="H4" s="142"/>
      <c r="I4" s="142"/>
      <c r="J4" s="1"/>
      <c r="K4" s="2"/>
      <c r="L4" s="2"/>
      <c r="M4" s="2"/>
      <c r="N4" s="46"/>
      <c r="O4" s="46"/>
      <c r="P4" s="46"/>
      <c r="Q4" s="46"/>
      <c r="R4" s="4"/>
    </row>
    <row r="5" spans="1:19" ht="93" customHeight="1" thickBot="1" x14ac:dyDescent="0.3">
      <c r="A5" s="150" t="s">
        <v>25</v>
      </c>
      <c r="B5" s="150" t="s">
        <v>24</v>
      </c>
      <c r="C5" s="150" t="s">
        <v>60</v>
      </c>
      <c r="D5" s="153" t="s">
        <v>23</v>
      </c>
      <c r="E5" s="150" t="s">
        <v>4</v>
      </c>
      <c r="F5" s="144" t="s">
        <v>61</v>
      </c>
      <c r="G5" s="144" t="s">
        <v>62</v>
      </c>
      <c r="H5" s="147" t="s">
        <v>0</v>
      </c>
      <c r="I5" s="148"/>
      <c r="J5" s="148"/>
      <c r="K5" s="148"/>
      <c r="L5" s="148"/>
      <c r="M5" s="148"/>
      <c r="N5" s="148"/>
      <c r="O5" s="148"/>
      <c r="P5" s="149"/>
      <c r="Q5" s="147" t="s">
        <v>22</v>
      </c>
      <c r="R5" s="149"/>
    </row>
    <row r="6" spans="1:19" ht="41.25" customHeight="1" thickBot="1" x14ac:dyDescent="0.3">
      <c r="A6" s="151"/>
      <c r="B6" s="151"/>
      <c r="C6" s="151"/>
      <c r="D6" s="154"/>
      <c r="E6" s="151"/>
      <c r="F6" s="152"/>
      <c r="G6" s="145"/>
      <c r="H6" s="15" t="s">
        <v>8</v>
      </c>
      <c r="I6" s="15" t="s">
        <v>9</v>
      </c>
      <c r="J6" s="15" t="s">
        <v>10</v>
      </c>
      <c r="K6" s="16" t="s">
        <v>12</v>
      </c>
      <c r="L6" s="16" t="s">
        <v>13</v>
      </c>
      <c r="M6" s="16" t="s">
        <v>14</v>
      </c>
      <c r="N6" s="15" t="s">
        <v>12</v>
      </c>
      <c r="O6" s="15" t="s">
        <v>13</v>
      </c>
      <c r="P6" s="17" t="s">
        <v>14</v>
      </c>
      <c r="Q6" s="18" t="s">
        <v>2</v>
      </c>
      <c r="R6" s="19" t="s">
        <v>1</v>
      </c>
    </row>
    <row r="7" spans="1:19" s="11" customFormat="1" ht="84" customHeight="1" thickBot="1" x14ac:dyDescent="0.3">
      <c r="A7" s="65">
        <v>1</v>
      </c>
      <c r="B7" s="20" t="s">
        <v>39</v>
      </c>
      <c r="C7" s="20" t="s">
        <v>51</v>
      </c>
      <c r="D7" s="21" t="s">
        <v>5</v>
      </c>
      <c r="E7" s="22" t="s">
        <v>3</v>
      </c>
      <c r="F7" s="72">
        <v>1</v>
      </c>
      <c r="G7" s="132">
        <v>16</v>
      </c>
      <c r="H7" s="24">
        <v>29757.74</v>
      </c>
      <c r="I7" s="24">
        <v>29761.02</v>
      </c>
      <c r="J7" s="24">
        <v>29503.119999999999</v>
      </c>
      <c r="K7" s="21"/>
      <c r="L7" s="21"/>
      <c r="M7" s="21"/>
      <c r="N7" s="21"/>
      <c r="O7" s="21"/>
      <c r="P7" s="21"/>
      <c r="Q7" s="25">
        <f>ROUND(((H7+I7+J7)/3),2)</f>
        <v>29673.96</v>
      </c>
      <c r="R7" s="115">
        <f>ROUND((F7*Q7),2)</f>
        <v>29673.96</v>
      </c>
      <c r="S7" s="14"/>
    </row>
    <row r="8" spans="1:19" s="11" customFormat="1" ht="34.5" customHeight="1" thickBot="1" x14ac:dyDescent="0.3">
      <c r="A8" s="65"/>
      <c r="B8" s="65"/>
      <c r="C8" s="65" t="s">
        <v>6</v>
      </c>
      <c r="D8" s="66"/>
      <c r="E8" s="67"/>
      <c r="F8" s="68">
        <f>F7</f>
        <v>1</v>
      </c>
      <c r="G8" s="132">
        <v>16</v>
      </c>
      <c r="H8" s="69"/>
      <c r="I8" s="69"/>
      <c r="J8" s="69"/>
      <c r="K8" s="66"/>
      <c r="L8" s="66"/>
      <c r="M8" s="66"/>
      <c r="N8" s="66"/>
      <c r="O8" s="66"/>
      <c r="P8" s="66"/>
      <c r="Q8" s="113"/>
      <c r="R8" s="74">
        <f>R7</f>
        <v>29673.96</v>
      </c>
      <c r="S8" s="114"/>
    </row>
    <row r="9" spans="1:19" s="11" customFormat="1" ht="38.25" customHeight="1" thickBot="1" x14ac:dyDescent="0.3">
      <c r="A9" s="65">
        <v>2</v>
      </c>
      <c r="B9" s="20" t="s">
        <v>37</v>
      </c>
      <c r="C9" s="20" t="s">
        <v>52</v>
      </c>
      <c r="D9" s="21" t="s">
        <v>5</v>
      </c>
      <c r="E9" s="22" t="s">
        <v>3</v>
      </c>
      <c r="F9" s="68">
        <v>1</v>
      </c>
      <c r="G9" s="132">
        <v>4</v>
      </c>
      <c r="H9" s="24">
        <v>8436.92</v>
      </c>
      <c r="I9" s="24">
        <v>8436.92</v>
      </c>
      <c r="J9" s="24">
        <v>8325.18</v>
      </c>
      <c r="K9" s="21"/>
      <c r="L9" s="21"/>
      <c r="M9" s="21"/>
      <c r="N9" s="21"/>
      <c r="O9" s="21"/>
      <c r="P9" s="21"/>
      <c r="Q9" s="25">
        <f>ROUND(((H9+I9+J9)/3),2)</f>
        <v>8399.67</v>
      </c>
      <c r="R9" s="115">
        <f>ROUND((F9*Q9),2)</f>
        <v>8399.67</v>
      </c>
    </row>
    <row r="10" spans="1:19" s="5" customFormat="1" ht="34.5" customHeight="1" thickBot="1" x14ac:dyDescent="0.3">
      <c r="A10" s="116"/>
      <c r="B10" s="65"/>
      <c r="C10" s="65" t="s">
        <v>6</v>
      </c>
      <c r="D10" s="71"/>
      <c r="E10" s="71"/>
      <c r="F10" s="72">
        <f>SUM(F9)</f>
        <v>1</v>
      </c>
      <c r="G10" s="72">
        <v>4</v>
      </c>
      <c r="H10" s="73"/>
      <c r="I10" s="73"/>
      <c r="J10" s="73"/>
      <c r="K10" s="71"/>
      <c r="L10" s="71"/>
      <c r="M10" s="71"/>
      <c r="N10" s="71"/>
      <c r="O10" s="71"/>
      <c r="P10" s="71"/>
      <c r="Q10" s="70"/>
      <c r="R10" s="74">
        <f>R9</f>
        <v>8399.67</v>
      </c>
    </row>
    <row r="11" spans="1:19" s="5" customFormat="1" ht="31.5" customHeight="1" thickBot="1" x14ac:dyDescent="0.3">
      <c r="A11" s="118">
        <v>3</v>
      </c>
      <c r="B11" s="128" t="s">
        <v>40</v>
      </c>
      <c r="C11" s="34" t="s">
        <v>54</v>
      </c>
      <c r="D11" s="102" t="s">
        <v>33</v>
      </c>
      <c r="E11" s="30"/>
      <c r="F11" s="72">
        <v>1</v>
      </c>
      <c r="G11" s="132">
        <v>52</v>
      </c>
      <c r="H11" s="24">
        <v>4447.3100000000004</v>
      </c>
      <c r="I11" s="28">
        <v>4448.0600000000004</v>
      </c>
      <c r="J11" s="28">
        <v>4337.28</v>
      </c>
      <c r="K11" s="27"/>
      <c r="L11" s="27"/>
      <c r="M11" s="27"/>
      <c r="N11" s="27"/>
      <c r="O11" s="27"/>
      <c r="P11" s="27"/>
      <c r="Q11" s="25">
        <f>ROUND(((H11+I11+J11)/3),2)</f>
        <v>4410.88</v>
      </c>
      <c r="R11" s="29">
        <f>ROUND((F11*Q11),2)</f>
        <v>4410.88</v>
      </c>
    </row>
    <row r="12" spans="1:19" s="5" customFormat="1" ht="33" customHeight="1" thickBot="1" x14ac:dyDescent="0.3">
      <c r="A12" s="117"/>
      <c r="B12" s="103" t="s">
        <v>40</v>
      </c>
      <c r="C12" s="34" t="s">
        <v>54</v>
      </c>
      <c r="D12" s="27" t="s">
        <v>5</v>
      </c>
      <c r="E12" s="30" t="s">
        <v>3</v>
      </c>
      <c r="F12" s="23">
        <v>1</v>
      </c>
      <c r="G12" s="133">
        <v>52</v>
      </c>
      <c r="H12" s="24">
        <v>4447.3100000000004</v>
      </c>
      <c r="I12" s="28">
        <v>4448.0600000000004</v>
      </c>
      <c r="J12" s="28">
        <v>4337.28</v>
      </c>
      <c r="K12" s="27"/>
      <c r="L12" s="27"/>
      <c r="M12" s="27"/>
      <c r="N12" s="27"/>
      <c r="O12" s="27"/>
      <c r="P12" s="27"/>
      <c r="Q12" s="25">
        <f>ROUND(((H12+I12+J12)/3),2)</f>
        <v>4410.88</v>
      </c>
      <c r="R12" s="29">
        <f>ROUND((F12*Q12),2)</f>
        <v>4410.88</v>
      </c>
    </row>
    <row r="13" spans="1:19" s="5" customFormat="1" ht="36.75" customHeight="1" thickBot="1" x14ac:dyDescent="0.3">
      <c r="A13" s="77"/>
      <c r="B13" s="78"/>
      <c r="C13" s="65" t="s">
        <v>6</v>
      </c>
      <c r="D13" s="78"/>
      <c r="E13" s="78"/>
      <c r="F13" s="72">
        <v>2</v>
      </c>
      <c r="G13" s="134">
        <v>52</v>
      </c>
      <c r="H13" s="79"/>
      <c r="I13" s="79"/>
      <c r="J13" s="79"/>
      <c r="K13" s="78"/>
      <c r="L13" s="78"/>
      <c r="M13" s="78"/>
      <c r="N13" s="78"/>
      <c r="O13" s="78"/>
      <c r="P13" s="78"/>
      <c r="Q13" s="70"/>
      <c r="R13" s="80">
        <f>SUM(R11,R12)</f>
        <v>8821.76</v>
      </c>
    </row>
    <row r="14" spans="1:19" s="11" customFormat="1" ht="25.5" customHeight="1" thickBot="1" x14ac:dyDescent="0.3">
      <c r="A14" s="139">
        <v>4</v>
      </c>
      <c r="B14" s="128" t="s">
        <v>36</v>
      </c>
      <c r="C14" s="20" t="s">
        <v>53</v>
      </c>
      <c r="D14" s="20" t="s">
        <v>33</v>
      </c>
      <c r="E14" s="32" t="s">
        <v>3</v>
      </c>
      <c r="F14" s="23">
        <v>1</v>
      </c>
      <c r="G14" s="135">
        <v>53</v>
      </c>
      <c r="H14" s="31">
        <v>1241.43</v>
      </c>
      <c r="I14" s="28">
        <v>1241.8499999999999</v>
      </c>
      <c r="J14" s="28">
        <v>1177.45</v>
      </c>
      <c r="K14" s="26"/>
      <c r="L14" s="26"/>
      <c r="M14" s="26"/>
      <c r="N14" s="20"/>
      <c r="O14" s="20"/>
      <c r="P14" s="20"/>
      <c r="Q14" s="25">
        <f>ROUND(((H14+I14+J14)/3),2)</f>
        <v>1220.24</v>
      </c>
      <c r="R14" s="29">
        <f>ROUND((F14*Q14),2)</f>
        <v>1220.24</v>
      </c>
    </row>
    <row r="15" spans="1:19" s="11" customFormat="1" ht="32.25" customHeight="1" thickBot="1" x14ac:dyDescent="0.3">
      <c r="A15" s="140"/>
      <c r="B15" s="128" t="s">
        <v>36</v>
      </c>
      <c r="C15" s="20" t="s">
        <v>53</v>
      </c>
      <c r="D15" s="102" t="s">
        <v>17</v>
      </c>
      <c r="E15" s="32"/>
      <c r="F15" s="23">
        <v>1</v>
      </c>
      <c r="G15" s="135">
        <v>53</v>
      </c>
      <c r="H15" s="31">
        <v>1241.43</v>
      </c>
      <c r="I15" s="28">
        <v>1241.8499999999999</v>
      </c>
      <c r="J15" s="28">
        <v>1177.45</v>
      </c>
      <c r="K15" s="26"/>
      <c r="L15" s="26"/>
      <c r="M15" s="26"/>
      <c r="N15" s="20"/>
      <c r="O15" s="20"/>
      <c r="P15" s="20"/>
      <c r="Q15" s="25">
        <f>ROUND(((H15+I15+J15)/3),2)</f>
        <v>1220.24</v>
      </c>
      <c r="R15" s="29">
        <f>ROUND((F15*Q15),2)</f>
        <v>1220.24</v>
      </c>
    </row>
    <row r="16" spans="1:19" s="11" customFormat="1" ht="28.5" customHeight="1" thickBot="1" x14ac:dyDescent="0.3">
      <c r="A16" s="141"/>
      <c r="B16" s="128" t="s">
        <v>36</v>
      </c>
      <c r="C16" s="20" t="s">
        <v>53</v>
      </c>
      <c r="D16" s="27" t="s">
        <v>5</v>
      </c>
      <c r="E16" s="30" t="s">
        <v>3</v>
      </c>
      <c r="F16" s="23">
        <v>3</v>
      </c>
      <c r="G16" s="135">
        <v>53</v>
      </c>
      <c r="H16" s="31">
        <v>1241.43</v>
      </c>
      <c r="I16" s="28">
        <v>1241.8499999999999</v>
      </c>
      <c r="J16" s="28">
        <v>1177.45</v>
      </c>
      <c r="K16" s="27"/>
      <c r="L16" s="27"/>
      <c r="M16" s="27"/>
      <c r="N16" s="27"/>
      <c r="O16" s="27"/>
      <c r="P16" s="27"/>
      <c r="Q16" s="25">
        <f>ROUND(((H16+I16+J16)/3),2)</f>
        <v>1220.24</v>
      </c>
      <c r="R16" s="115">
        <f>ROUND((F16*Q16),2)</f>
        <v>3660.72</v>
      </c>
    </row>
    <row r="17" spans="1:19" s="5" customFormat="1" ht="33" customHeight="1" thickBot="1" x14ac:dyDescent="0.3">
      <c r="A17" s="77"/>
      <c r="B17" s="75"/>
      <c r="C17" s="65" t="s">
        <v>6</v>
      </c>
      <c r="D17" s="83"/>
      <c r="E17" s="75"/>
      <c r="F17" s="72">
        <v>5</v>
      </c>
      <c r="G17" s="136">
        <v>53</v>
      </c>
      <c r="H17" s="84"/>
      <c r="I17" s="84"/>
      <c r="J17" s="84"/>
      <c r="K17" s="85"/>
      <c r="L17" s="85"/>
      <c r="M17" s="85"/>
      <c r="N17" s="85"/>
      <c r="O17" s="85"/>
      <c r="P17" s="85"/>
      <c r="Q17" s="70"/>
      <c r="R17" s="74">
        <f>SUM(R14,R15,R16,)</f>
        <v>6101.2</v>
      </c>
    </row>
    <row r="18" spans="1:19" s="5" customFormat="1" ht="32.25" customHeight="1" thickBot="1" x14ac:dyDescent="0.3">
      <c r="A18" s="119">
        <v>5</v>
      </c>
      <c r="B18" s="128" t="s">
        <v>42</v>
      </c>
      <c r="C18" s="20" t="s">
        <v>51</v>
      </c>
      <c r="D18" s="27" t="s">
        <v>5</v>
      </c>
      <c r="E18" s="30" t="s">
        <v>3</v>
      </c>
      <c r="F18" s="23">
        <v>1</v>
      </c>
      <c r="G18" s="135">
        <v>6</v>
      </c>
      <c r="H18" s="31">
        <v>6499.2</v>
      </c>
      <c r="I18" s="28">
        <v>6500</v>
      </c>
      <c r="J18" s="28">
        <v>6443.4</v>
      </c>
      <c r="K18" s="27"/>
      <c r="L18" s="27"/>
      <c r="M18" s="27"/>
      <c r="N18" s="27"/>
      <c r="O18" s="27"/>
      <c r="P18" s="27"/>
      <c r="Q18" s="25">
        <f>ROUND(((H18+I18+J18)/3),2)</f>
        <v>6480.87</v>
      </c>
      <c r="R18" s="29">
        <f>ROUND((F18*Q18),2)</f>
        <v>6480.87</v>
      </c>
    </row>
    <row r="19" spans="1:19" s="5" customFormat="1" ht="29.25" customHeight="1" thickBot="1" x14ac:dyDescent="0.3">
      <c r="A19" s="120"/>
      <c r="B19" s="128" t="s">
        <v>42</v>
      </c>
      <c r="C19" s="20" t="s">
        <v>51</v>
      </c>
      <c r="D19" s="27" t="s">
        <v>11</v>
      </c>
      <c r="E19" s="30" t="s">
        <v>3</v>
      </c>
      <c r="F19" s="23">
        <v>1</v>
      </c>
      <c r="G19" s="135">
        <v>6</v>
      </c>
      <c r="H19" s="31">
        <v>6499.2</v>
      </c>
      <c r="I19" s="28">
        <v>6500</v>
      </c>
      <c r="J19" s="28">
        <v>6443.4</v>
      </c>
      <c r="K19" s="27"/>
      <c r="L19" s="27"/>
      <c r="M19" s="27"/>
      <c r="N19" s="27"/>
      <c r="O19" s="27"/>
      <c r="P19" s="27"/>
      <c r="Q19" s="25">
        <f>ROUND(((H19+I19+J19)/3),2)</f>
        <v>6480.87</v>
      </c>
      <c r="R19" s="115">
        <f>ROUND((F19*Q19),2)</f>
        <v>6480.87</v>
      </c>
      <c r="S19" s="14"/>
    </row>
    <row r="20" spans="1:19" s="5" customFormat="1" ht="32.25" customHeight="1" thickBot="1" x14ac:dyDescent="0.3">
      <c r="A20" s="131"/>
      <c r="B20" s="75"/>
      <c r="C20" s="83" t="s">
        <v>6</v>
      </c>
      <c r="D20" s="83"/>
      <c r="E20" s="75"/>
      <c r="F20" s="72">
        <v>2</v>
      </c>
      <c r="G20" s="136">
        <v>6</v>
      </c>
      <c r="H20" s="84"/>
      <c r="I20" s="84"/>
      <c r="J20" s="84"/>
      <c r="K20" s="85"/>
      <c r="L20" s="85"/>
      <c r="M20" s="85"/>
      <c r="N20" s="85"/>
      <c r="O20" s="85"/>
      <c r="P20" s="85"/>
      <c r="Q20" s="70"/>
      <c r="R20" s="74">
        <f>SUM(R19,R18)</f>
        <v>12961.74</v>
      </c>
    </row>
    <row r="21" spans="1:19" s="5" customFormat="1" ht="42" customHeight="1" thickBot="1" x14ac:dyDescent="0.3">
      <c r="A21" s="130">
        <v>6</v>
      </c>
      <c r="B21" s="20" t="s">
        <v>43</v>
      </c>
      <c r="C21" s="20" t="s">
        <v>51</v>
      </c>
      <c r="D21" s="27" t="s">
        <v>5</v>
      </c>
      <c r="E21" s="30" t="s">
        <v>3</v>
      </c>
      <c r="F21" s="23">
        <v>1</v>
      </c>
      <c r="G21" s="135">
        <v>4</v>
      </c>
      <c r="H21" s="31">
        <v>8644.69</v>
      </c>
      <c r="I21" s="28">
        <v>8645.61</v>
      </c>
      <c r="J21" s="28">
        <v>8530.48</v>
      </c>
      <c r="K21" s="27"/>
      <c r="L21" s="27"/>
      <c r="M21" s="27"/>
      <c r="N21" s="27"/>
      <c r="O21" s="27"/>
      <c r="P21" s="27"/>
      <c r="Q21" s="25">
        <f>ROUND(((H21+I21+J21)/3),2)</f>
        <v>8606.93</v>
      </c>
      <c r="R21" s="115">
        <f>ROUND((F21*Q21),2)</f>
        <v>8606.93</v>
      </c>
    </row>
    <row r="22" spans="1:19" s="5" customFormat="1" ht="30" customHeight="1" thickBot="1" x14ac:dyDescent="0.3">
      <c r="A22" s="81"/>
      <c r="B22" s="75"/>
      <c r="C22" s="83" t="s">
        <v>6</v>
      </c>
      <c r="D22" s="83"/>
      <c r="E22" s="75"/>
      <c r="F22" s="72">
        <f>SUM(F21:F21)</f>
        <v>1</v>
      </c>
      <c r="G22" s="136">
        <v>4</v>
      </c>
      <c r="H22" s="84"/>
      <c r="I22" s="84"/>
      <c r="J22" s="84"/>
      <c r="K22" s="85"/>
      <c r="L22" s="85"/>
      <c r="M22" s="85"/>
      <c r="N22" s="85"/>
      <c r="O22" s="85"/>
      <c r="P22" s="85"/>
      <c r="Q22" s="70"/>
      <c r="R22" s="74">
        <f>SUM(R21:R21)</f>
        <v>8606.93</v>
      </c>
    </row>
    <row r="23" spans="1:19" s="5" customFormat="1" ht="39.75" customHeight="1" thickBot="1" x14ac:dyDescent="0.3">
      <c r="A23" s="129">
        <v>7</v>
      </c>
      <c r="B23" s="20" t="s">
        <v>44</v>
      </c>
      <c r="C23" s="20" t="s">
        <v>53</v>
      </c>
      <c r="D23" s="27" t="s">
        <v>5</v>
      </c>
      <c r="E23" s="30" t="s">
        <v>3</v>
      </c>
      <c r="F23" s="23">
        <v>1</v>
      </c>
      <c r="G23" s="135">
        <v>53</v>
      </c>
      <c r="H23" s="31">
        <v>1182.4100000000001</v>
      </c>
      <c r="I23" s="28">
        <v>1182.83</v>
      </c>
      <c r="J23" s="28">
        <v>1121.45</v>
      </c>
      <c r="K23" s="27"/>
      <c r="L23" s="27"/>
      <c r="M23" s="27"/>
      <c r="N23" s="27"/>
      <c r="O23" s="27"/>
      <c r="P23" s="27"/>
      <c r="Q23" s="25">
        <f>ROUND(((H23+I23+J23)/3),2)</f>
        <v>1162.23</v>
      </c>
      <c r="R23" s="115">
        <f>ROUND((F23*Q23),2)</f>
        <v>1162.23</v>
      </c>
    </row>
    <row r="24" spans="1:19" s="5" customFormat="1" ht="31.5" customHeight="1" thickBot="1" x14ac:dyDescent="0.3">
      <c r="A24" s="86"/>
      <c r="B24" s="86"/>
      <c r="C24" s="86" t="s">
        <v>6</v>
      </c>
      <c r="D24" s="86"/>
      <c r="E24" s="87"/>
      <c r="F24" s="76">
        <f>SUM(F23:F23)</f>
        <v>1</v>
      </c>
      <c r="G24" s="76">
        <v>53</v>
      </c>
      <c r="H24" s="87"/>
      <c r="I24" s="87"/>
      <c r="J24" s="87"/>
      <c r="K24" s="87"/>
      <c r="L24" s="87"/>
      <c r="M24" s="87"/>
      <c r="N24" s="87"/>
      <c r="O24" s="87"/>
      <c r="P24" s="87"/>
      <c r="Q24" s="70"/>
      <c r="R24" s="74">
        <f>SUM(R23:R23)</f>
        <v>1162.23</v>
      </c>
    </row>
    <row r="25" spans="1:19" s="5" customFormat="1" ht="33.75" customHeight="1" thickBot="1" x14ac:dyDescent="0.3">
      <c r="A25" s="129">
        <v>8</v>
      </c>
      <c r="B25" s="20" t="s">
        <v>41</v>
      </c>
      <c r="C25" s="20" t="s">
        <v>53</v>
      </c>
      <c r="D25" s="27" t="s">
        <v>5</v>
      </c>
      <c r="E25" s="30" t="s">
        <v>3</v>
      </c>
      <c r="F25" s="23">
        <v>1</v>
      </c>
      <c r="G25" s="135">
        <v>298</v>
      </c>
      <c r="H25" s="31">
        <v>7161.5</v>
      </c>
      <c r="I25" s="28">
        <v>7164.5</v>
      </c>
      <c r="J25" s="28">
        <v>7094.84</v>
      </c>
      <c r="K25" s="27"/>
      <c r="L25" s="27"/>
      <c r="M25" s="27"/>
      <c r="N25" s="27"/>
      <c r="O25" s="27"/>
      <c r="P25" s="27"/>
      <c r="Q25" s="25">
        <f>ROUND(((H25+I25+J25)/3),2)</f>
        <v>7140.28</v>
      </c>
      <c r="R25" s="115">
        <f>ROUND((F25*Q25),2)</f>
        <v>7140.28</v>
      </c>
    </row>
    <row r="26" spans="1:19" s="5" customFormat="1" ht="28.5" customHeight="1" thickBot="1" x14ac:dyDescent="0.3">
      <c r="A26" s="86"/>
      <c r="B26" s="86"/>
      <c r="C26" s="86" t="s">
        <v>6</v>
      </c>
      <c r="D26" s="86"/>
      <c r="E26" s="87"/>
      <c r="F26" s="76">
        <f>SUM(F25:F25)</f>
        <v>1</v>
      </c>
      <c r="G26" s="76">
        <v>298</v>
      </c>
      <c r="H26" s="87"/>
      <c r="I26" s="87"/>
      <c r="J26" s="28"/>
      <c r="K26" s="87"/>
      <c r="L26" s="87"/>
      <c r="M26" s="87"/>
      <c r="N26" s="87"/>
      <c r="O26" s="87"/>
      <c r="P26" s="87"/>
      <c r="Q26" s="70"/>
      <c r="R26" s="74">
        <f>SUM(R25:R25)</f>
        <v>7140.28</v>
      </c>
    </row>
    <row r="27" spans="1:19" s="5" customFormat="1" ht="54" customHeight="1" thickBot="1" x14ac:dyDescent="0.3">
      <c r="A27" s="65">
        <v>9</v>
      </c>
      <c r="B27" s="20" t="s">
        <v>48</v>
      </c>
      <c r="C27" s="20" t="s">
        <v>52</v>
      </c>
      <c r="D27" s="27" t="s">
        <v>5</v>
      </c>
      <c r="E27" s="30" t="s">
        <v>3</v>
      </c>
      <c r="F27" s="23">
        <v>2</v>
      </c>
      <c r="G27" s="135">
        <v>12</v>
      </c>
      <c r="H27" s="31">
        <v>32943.33</v>
      </c>
      <c r="I27" s="28">
        <v>32946.550000000003</v>
      </c>
      <c r="J27" s="28">
        <v>32508.58</v>
      </c>
      <c r="K27" s="27"/>
      <c r="L27" s="27"/>
      <c r="M27" s="27"/>
      <c r="N27" s="27"/>
      <c r="O27" s="27"/>
      <c r="P27" s="27"/>
      <c r="Q27" s="25">
        <f>ROUND(((H27+I27+J27)/3),2)</f>
        <v>32799.49</v>
      </c>
      <c r="R27" s="115">
        <f>ROUND((F27*Q27),2)</f>
        <v>65598.98</v>
      </c>
      <c r="S27" s="14"/>
    </row>
    <row r="28" spans="1:19" s="89" customFormat="1" ht="32.25" customHeight="1" thickBot="1" x14ac:dyDescent="0.3">
      <c r="A28" s="86"/>
      <c r="B28" s="86"/>
      <c r="C28" s="86" t="s">
        <v>6</v>
      </c>
      <c r="D28" s="86"/>
      <c r="E28" s="87"/>
      <c r="F28" s="76">
        <f>SUM(F27)</f>
        <v>2</v>
      </c>
      <c r="G28" s="76">
        <v>12</v>
      </c>
      <c r="H28" s="87"/>
      <c r="I28" s="87"/>
      <c r="J28" s="87"/>
      <c r="K28" s="87"/>
      <c r="L28" s="87"/>
      <c r="M28" s="87"/>
      <c r="N28" s="87"/>
      <c r="O28" s="87"/>
      <c r="P28" s="87"/>
      <c r="Q28" s="70"/>
      <c r="R28" s="74">
        <f>R27</f>
        <v>65598.98</v>
      </c>
      <c r="S28" s="88"/>
    </row>
    <row r="29" spans="1:19" s="5" customFormat="1" ht="27.75" customHeight="1" thickBot="1" x14ac:dyDescent="0.3">
      <c r="A29" s="93">
        <v>10</v>
      </c>
      <c r="B29" s="59" t="s">
        <v>47</v>
      </c>
      <c r="C29" s="20" t="s">
        <v>55</v>
      </c>
      <c r="D29" s="34" t="s">
        <v>33</v>
      </c>
      <c r="E29" s="34" t="s">
        <v>3</v>
      </c>
      <c r="F29" s="33">
        <v>1</v>
      </c>
      <c r="G29" s="33">
        <v>6</v>
      </c>
      <c r="H29" s="35">
        <v>3419.55</v>
      </c>
      <c r="I29" s="35">
        <v>3419.99</v>
      </c>
      <c r="J29" s="35">
        <v>3374.19</v>
      </c>
      <c r="K29" s="35"/>
      <c r="L29" s="35"/>
      <c r="M29" s="38"/>
      <c r="N29" s="34"/>
      <c r="O29" s="34"/>
      <c r="P29" s="34"/>
      <c r="Q29" s="25">
        <f>ROUND(((H29+I29+J29)/3),2)</f>
        <v>3404.58</v>
      </c>
      <c r="R29" s="115">
        <f>ROUND((F29*Q29),2)</f>
        <v>3404.58</v>
      </c>
      <c r="S29" s="14"/>
    </row>
    <row r="30" spans="1:19" s="89" customFormat="1" ht="33" customHeight="1" thickBot="1" x14ac:dyDescent="0.3">
      <c r="A30" s="86"/>
      <c r="B30" s="86"/>
      <c r="C30" s="86" t="s">
        <v>6</v>
      </c>
      <c r="D30" s="86"/>
      <c r="E30" s="87"/>
      <c r="F30" s="76">
        <f>SUM(F29)</f>
        <v>1</v>
      </c>
      <c r="G30" s="76">
        <v>6</v>
      </c>
      <c r="H30" s="87"/>
      <c r="I30" s="28"/>
      <c r="J30" s="28"/>
      <c r="K30" s="87"/>
      <c r="L30" s="87"/>
      <c r="M30" s="87"/>
      <c r="N30" s="87"/>
      <c r="O30" s="87"/>
      <c r="P30" s="87"/>
      <c r="Q30" s="70"/>
      <c r="R30" s="74">
        <f>R29</f>
        <v>3404.58</v>
      </c>
      <c r="S30" s="88"/>
    </row>
    <row r="31" spans="1:19" s="5" customFormat="1" ht="29.25" customHeight="1" thickBot="1" x14ac:dyDescent="0.3">
      <c r="A31" s="65">
        <v>11</v>
      </c>
      <c r="B31" s="20" t="s">
        <v>45</v>
      </c>
      <c r="C31" s="20" t="s">
        <v>51</v>
      </c>
      <c r="D31" s="20" t="s">
        <v>29</v>
      </c>
      <c r="E31" s="30" t="s">
        <v>3</v>
      </c>
      <c r="F31" s="23">
        <v>1</v>
      </c>
      <c r="G31" s="135">
        <v>12</v>
      </c>
      <c r="H31" s="31">
        <v>15932.12</v>
      </c>
      <c r="I31" s="28">
        <v>15933.91</v>
      </c>
      <c r="J31" s="28">
        <v>15721.44</v>
      </c>
      <c r="K31" s="27"/>
      <c r="L31" s="27"/>
      <c r="M31" s="27"/>
      <c r="N31" s="27"/>
      <c r="O31" s="27"/>
      <c r="P31" s="27"/>
      <c r="Q31" s="25">
        <f>ROUND(((H31+I31+J31)/3),2)</f>
        <v>15862.49</v>
      </c>
      <c r="R31" s="115">
        <f>ROUND((F31*Q31),2)</f>
        <v>15862.49</v>
      </c>
      <c r="S31" s="14"/>
    </row>
    <row r="32" spans="1:19" s="89" customFormat="1" ht="30.75" customHeight="1" thickBot="1" x14ac:dyDescent="0.3">
      <c r="A32" s="86"/>
      <c r="B32" s="86"/>
      <c r="C32" s="86" t="s">
        <v>6</v>
      </c>
      <c r="D32" s="86"/>
      <c r="E32" s="87"/>
      <c r="F32" s="76">
        <f>SUM(F31)</f>
        <v>1</v>
      </c>
      <c r="G32" s="137">
        <v>12</v>
      </c>
      <c r="H32" s="31"/>
      <c r="I32" s="28"/>
      <c r="J32" s="28"/>
      <c r="K32" s="87"/>
      <c r="L32" s="87"/>
      <c r="M32" s="87"/>
      <c r="N32" s="87"/>
      <c r="O32" s="87"/>
      <c r="P32" s="87"/>
      <c r="Q32" s="70"/>
      <c r="R32" s="74">
        <f>R31</f>
        <v>15862.49</v>
      </c>
      <c r="S32" s="88"/>
    </row>
    <row r="33" spans="1:19" s="5" customFormat="1" ht="33" customHeight="1" thickBot="1" x14ac:dyDescent="0.3">
      <c r="A33" s="65">
        <v>12</v>
      </c>
      <c r="B33" s="20" t="s">
        <v>46</v>
      </c>
      <c r="C33" s="20" t="s">
        <v>52</v>
      </c>
      <c r="D33" s="27" t="s">
        <v>33</v>
      </c>
      <c r="E33" s="30" t="s">
        <v>3</v>
      </c>
      <c r="F33" s="23">
        <v>1</v>
      </c>
      <c r="G33" s="135">
        <v>12</v>
      </c>
      <c r="H33" s="82">
        <v>5920.6</v>
      </c>
      <c r="I33" s="28">
        <v>5921.39</v>
      </c>
      <c r="J33" s="28">
        <v>5869.56</v>
      </c>
      <c r="K33" s="27"/>
      <c r="L33" s="27"/>
      <c r="M33" s="27"/>
      <c r="N33" s="27"/>
      <c r="O33" s="27"/>
      <c r="P33" s="27"/>
      <c r="Q33" s="25">
        <f>ROUND(((H33+I33+J33)/3),2)</f>
        <v>5903.85</v>
      </c>
      <c r="R33" s="115">
        <f>ROUND((F33*Q33),2)</f>
        <v>5903.85</v>
      </c>
    </row>
    <row r="34" spans="1:19" s="89" customFormat="1" ht="32.25" customHeight="1" thickBot="1" x14ac:dyDescent="0.3">
      <c r="A34" s="90"/>
      <c r="B34" s="90"/>
      <c r="C34" s="90" t="s">
        <v>6</v>
      </c>
      <c r="D34" s="90"/>
      <c r="E34" s="91"/>
      <c r="F34" s="92">
        <f>F33</f>
        <v>1</v>
      </c>
      <c r="G34" s="92">
        <v>12</v>
      </c>
      <c r="H34" s="91"/>
      <c r="I34" s="91"/>
      <c r="J34" s="91"/>
      <c r="K34" s="91"/>
      <c r="L34" s="91"/>
      <c r="M34" s="91"/>
      <c r="N34" s="91"/>
      <c r="O34" s="91"/>
      <c r="P34" s="91"/>
      <c r="Q34" s="70"/>
      <c r="R34" s="74">
        <f>R33</f>
        <v>5903.85</v>
      </c>
    </row>
    <row r="35" spans="1:19" s="5" customFormat="1" ht="51.75" customHeight="1" thickBot="1" x14ac:dyDescent="0.3">
      <c r="A35" s="94">
        <v>13</v>
      </c>
      <c r="B35" s="20" t="s">
        <v>38</v>
      </c>
      <c r="C35" s="34" t="s">
        <v>50</v>
      </c>
      <c r="D35" s="45" t="s">
        <v>5</v>
      </c>
      <c r="E35" s="45"/>
      <c r="F35" s="37">
        <v>1</v>
      </c>
      <c r="G35" s="37">
        <v>12</v>
      </c>
      <c r="H35" s="36">
        <v>51859.040000000001</v>
      </c>
      <c r="I35" s="36">
        <v>51864.18</v>
      </c>
      <c r="J35" s="36">
        <v>51174.48</v>
      </c>
      <c r="K35" s="36"/>
      <c r="L35" s="36"/>
      <c r="M35" s="39"/>
      <c r="N35" s="34"/>
      <c r="O35" s="34"/>
      <c r="P35" s="34"/>
      <c r="Q35" s="25">
        <f>ROUND(((H35+I35+J35)/3),2)</f>
        <v>51632.57</v>
      </c>
      <c r="R35" s="115">
        <f>ROUND((F35*Q35),2)</f>
        <v>51632.57</v>
      </c>
      <c r="S35" s="14"/>
    </row>
    <row r="36" spans="1:19" s="89" customFormat="1" ht="34.5" customHeight="1" thickBot="1" x14ac:dyDescent="0.3">
      <c r="A36" s="95"/>
      <c r="B36" s="86"/>
      <c r="C36" s="86" t="s">
        <v>7</v>
      </c>
      <c r="D36" s="90"/>
      <c r="E36" s="90"/>
      <c r="F36" s="92">
        <f>F35</f>
        <v>1</v>
      </c>
      <c r="G36" s="92">
        <v>12</v>
      </c>
      <c r="H36" s="96"/>
      <c r="I36" s="96"/>
      <c r="J36" s="96"/>
      <c r="K36" s="96"/>
      <c r="L36" s="96"/>
      <c r="M36" s="97"/>
      <c r="N36" s="86"/>
      <c r="O36" s="86"/>
      <c r="P36" s="86"/>
      <c r="Q36" s="70"/>
      <c r="R36" s="74">
        <f>R35</f>
        <v>51632.57</v>
      </c>
    </row>
    <row r="37" spans="1:19" s="5" customFormat="1" ht="34.5" customHeight="1" thickBot="1" x14ac:dyDescent="0.3">
      <c r="A37" s="94">
        <v>14</v>
      </c>
      <c r="B37" s="34" t="s">
        <v>49</v>
      </c>
      <c r="C37" s="40" t="s">
        <v>51</v>
      </c>
      <c r="D37" s="45" t="s">
        <v>5</v>
      </c>
      <c r="E37" s="45" t="s">
        <v>3</v>
      </c>
      <c r="F37" s="37">
        <v>1</v>
      </c>
      <c r="G37" s="37">
        <v>12</v>
      </c>
      <c r="H37" s="36">
        <v>5446.04</v>
      </c>
      <c r="I37" s="36">
        <v>5446.88</v>
      </c>
      <c r="J37" s="36">
        <v>5398.8</v>
      </c>
      <c r="K37" s="36"/>
      <c r="L37" s="36"/>
      <c r="M37" s="39"/>
      <c r="N37" s="34"/>
      <c r="O37" s="34"/>
      <c r="P37" s="34"/>
      <c r="Q37" s="25">
        <f>ROUND(((H37+I37+J37)/3),2)</f>
        <v>5430.57</v>
      </c>
      <c r="R37" s="115">
        <f>ROUND((F37*Q37),2)</f>
        <v>5430.57</v>
      </c>
    </row>
    <row r="38" spans="1:19" s="89" customFormat="1" ht="34.5" customHeight="1" thickBot="1" x14ac:dyDescent="0.3">
      <c r="A38" s="127"/>
      <c r="B38" s="98"/>
      <c r="C38" s="86" t="s">
        <v>7</v>
      </c>
      <c r="D38" s="90"/>
      <c r="E38" s="90"/>
      <c r="F38" s="92">
        <f>SUM(F37)</f>
        <v>1</v>
      </c>
      <c r="G38" s="92">
        <v>12</v>
      </c>
      <c r="H38" s="96"/>
      <c r="I38" s="96"/>
      <c r="J38" s="96"/>
      <c r="K38" s="96"/>
      <c r="L38" s="96"/>
      <c r="M38" s="97"/>
      <c r="N38" s="90"/>
      <c r="O38" s="90"/>
      <c r="P38" s="90"/>
      <c r="Q38" s="80"/>
      <c r="R38" s="121">
        <f>R37</f>
        <v>5430.57</v>
      </c>
    </row>
    <row r="39" spans="1:19" s="5" customFormat="1" ht="53.25" customHeight="1" thickBot="1" x14ac:dyDescent="0.3">
      <c r="A39" s="41"/>
      <c r="B39" s="20"/>
      <c r="C39" s="61" t="s">
        <v>20</v>
      </c>
      <c r="D39" s="122"/>
      <c r="E39" s="126"/>
      <c r="F39" s="76"/>
      <c r="G39" s="138"/>
      <c r="H39" s="123"/>
      <c r="I39" s="87"/>
      <c r="J39" s="123"/>
      <c r="K39" s="85"/>
      <c r="L39" s="85"/>
      <c r="M39" s="85"/>
      <c r="N39" s="126"/>
      <c r="O39" s="124"/>
      <c r="P39" s="126"/>
      <c r="Q39" s="85"/>
      <c r="R39" s="125">
        <f>SUM(R8,R10,R13,R17,R20,R22,R24,R26,R28,R30,R32,R34,R36,R38,)</f>
        <v>230700.81</v>
      </c>
    </row>
    <row r="40" spans="1:19" s="5" customFormat="1" ht="15" customHeight="1" x14ac:dyDescent="0.25">
      <c r="A40" s="48"/>
      <c r="B40" s="49"/>
      <c r="C40" s="56"/>
      <c r="D40" s="50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0"/>
    </row>
    <row r="41" spans="1:19" s="6" customFormat="1" ht="22.5" customHeight="1" x14ac:dyDescent="0.25">
      <c r="A41" s="99" t="s">
        <v>65</v>
      </c>
      <c r="B41" s="100"/>
      <c r="C41" s="101"/>
      <c r="D41" s="100"/>
      <c r="E41" s="99"/>
      <c r="F41" s="99"/>
      <c r="G41" s="99"/>
      <c r="H41" s="99"/>
      <c r="I41" s="99"/>
      <c r="J41" s="42"/>
      <c r="K41" s="42"/>
      <c r="L41" s="42"/>
      <c r="M41" s="42"/>
      <c r="N41" s="42"/>
      <c r="O41" s="43"/>
      <c r="P41" s="43"/>
      <c r="Q41" s="43"/>
      <c r="R41" s="43"/>
      <c r="S41" s="43"/>
    </row>
    <row r="42" spans="1:19" ht="15" x14ac:dyDescent="0.25">
      <c r="A42" s="7"/>
      <c r="B42" s="46"/>
      <c r="C42" s="47"/>
      <c r="D42" s="46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19" s="7" customFormat="1" ht="15" x14ac:dyDescent="0.25">
      <c r="A43" s="142" t="s">
        <v>64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</row>
    <row r="44" spans="1:19" s="5" customFormat="1" ht="15" customHeight="1" x14ac:dyDescent="0.25">
      <c r="A44" s="156" t="s">
        <v>26</v>
      </c>
      <c r="B44" s="156"/>
      <c r="C44" s="156"/>
      <c r="D44" s="50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</row>
    <row r="45" spans="1:19" s="5" customFormat="1" ht="15" x14ac:dyDescent="0.25">
      <c r="A45" s="4"/>
      <c r="B45" s="4"/>
      <c r="C45" s="4"/>
      <c r="D45" s="4"/>
      <c r="E45" s="4"/>
      <c r="F45" s="53"/>
      <c r="G45" s="53"/>
      <c r="H45" s="54"/>
      <c r="I45" s="54"/>
      <c r="J45" s="54"/>
      <c r="K45" s="55"/>
      <c r="L45" s="55"/>
      <c r="M45" s="55"/>
      <c r="N45" s="4"/>
      <c r="O45" s="4"/>
      <c r="P45" s="4"/>
      <c r="Q45" s="4"/>
      <c r="R45" s="44"/>
    </row>
    <row r="46" spans="1:19" s="5" customFormat="1" ht="15" customHeight="1" x14ac:dyDescent="0.25">
      <c r="A46" s="143" t="s">
        <v>15</v>
      </c>
      <c r="B46" s="143"/>
      <c r="C46" s="157" t="s">
        <v>56</v>
      </c>
      <c r="D46" s="157"/>
      <c r="E46" s="157"/>
      <c r="F46" s="53"/>
      <c r="G46" s="53"/>
      <c r="H46" s="54"/>
      <c r="I46" s="54"/>
      <c r="J46" s="54"/>
      <c r="K46" s="55"/>
      <c r="L46" s="55"/>
      <c r="M46" s="55"/>
      <c r="N46" s="4"/>
      <c r="O46" s="4"/>
      <c r="P46" s="4"/>
      <c r="Q46" s="4"/>
      <c r="R46" s="44"/>
    </row>
    <row r="47" spans="1:19" s="5" customFormat="1" ht="15" customHeight="1" x14ac:dyDescent="0.25">
      <c r="A47" s="143" t="s">
        <v>21</v>
      </c>
      <c r="B47" s="143"/>
      <c r="C47" s="157" t="s">
        <v>57</v>
      </c>
      <c r="D47" s="157"/>
      <c r="E47" s="157"/>
      <c r="F47" s="53"/>
      <c r="G47" s="53"/>
      <c r="H47" s="54"/>
      <c r="I47" s="54"/>
      <c r="J47" s="54"/>
      <c r="K47" s="55"/>
      <c r="L47" s="55"/>
      <c r="M47" s="55"/>
      <c r="N47" s="4"/>
      <c r="O47" s="4"/>
      <c r="P47" s="4"/>
      <c r="Q47" s="4"/>
      <c r="R47" s="4"/>
    </row>
    <row r="48" spans="1:19" s="5" customFormat="1" ht="15" customHeight="1" x14ac:dyDescent="0.25">
      <c r="A48" s="143" t="s">
        <v>16</v>
      </c>
      <c r="B48" s="143"/>
      <c r="C48" s="157" t="s">
        <v>58</v>
      </c>
      <c r="D48" s="157"/>
      <c r="E48" s="157"/>
      <c r="F48" s="53"/>
      <c r="G48" s="53"/>
      <c r="H48" s="54"/>
      <c r="I48" s="54"/>
      <c r="J48" s="54"/>
      <c r="K48" s="55"/>
      <c r="L48" s="55"/>
      <c r="M48" s="55"/>
      <c r="N48" s="4"/>
      <c r="O48" s="4"/>
      <c r="P48" s="4"/>
      <c r="Q48" s="4"/>
      <c r="R48" s="4"/>
    </row>
    <row r="49" spans="1:18" s="5" customFormat="1" ht="15" customHeight="1" x14ac:dyDescent="0.25">
      <c r="A49" s="143"/>
      <c r="B49" s="143"/>
      <c r="C49" s="157"/>
      <c r="D49" s="157"/>
      <c r="E49" s="157"/>
      <c r="F49" s="53"/>
      <c r="G49" s="53"/>
      <c r="H49" s="54"/>
      <c r="I49" s="54"/>
      <c r="J49" s="54"/>
      <c r="K49" s="55"/>
      <c r="L49" s="55"/>
      <c r="M49" s="55"/>
      <c r="N49" s="4"/>
      <c r="O49" s="4"/>
      <c r="P49" s="4"/>
      <c r="Q49" s="4"/>
      <c r="R49" s="4"/>
    </row>
    <row r="50" spans="1:18" s="5" customFormat="1" ht="15" x14ac:dyDescent="0.25">
      <c r="A50" s="143"/>
      <c r="B50" s="143"/>
      <c r="C50" s="57"/>
      <c r="D50" s="4"/>
      <c r="E50" s="4"/>
      <c r="F50" s="53"/>
      <c r="G50" s="53"/>
      <c r="H50" s="54"/>
      <c r="I50" s="54"/>
      <c r="J50" s="54"/>
      <c r="K50" s="55"/>
      <c r="L50" s="55"/>
      <c r="M50" s="55"/>
      <c r="N50" s="4"/>
      <c r="O50" s="4"/>
      <c r="P50" s="4"/>
      <c r="Q50" s="4"/>
      <c r="R50" s="4"/>
    </row>
    <row r="51" spans="1:18" s="5" customFormat="1" ht="15" x14ac:dyDescent="0.25">
      <c r="A51" s="155" t="s">
        <v>63</v>
      </c>
      <c r="B51" s="155"/>
      <c r="C51" s="57"/>
      <c r="D51" s="4"/>
      <c r="E51" s="4"/>
      <c r="F51" s="53"/>
      <c r="G51" s="53"/>
      <c r="H51" s="54"/>
      <c r="I51" s="54"/>
      <c r="J51" s="54"/>
      <c r="K51" s="55"/>
      <c r="L51" s="55"/>
      <c r="M51" s="55"/>
      <c r="N51" s="4"/>
      <c r="O51" s="4"/>
      <c r="P51" s="4"/>
      <c r="Q51" s="4"/>
      <c r="R51" s="4"/>
    </row>
    <row r="52" spans="1:18" ht="15" x14ac:dyDescent="0.25">
      <c r="A52" s="143"/>
      <c r="B52" s="143"/>
      <c r="C52" s="58"/>
      <c r="D52" s="4"/>
      <c r="E52" s="46"/>
      <c r="F52" s="3"/>
      <c r="G52" s="3"/>
      <c r="H52" s="1"/>
      <c r="I52" s="1"/>
      <c r="J52" s="1"/>
      <c r="K52" s="7"/>
      <c r="L52" s="7"/>
      <c r="M52" s="7"/>
      <c r="N52" s="46"/>
      <c r="O52" s="46"/>
      <c r="P52" s="46"/>
      <c r="Q52" s="46"/>
      <c r="R52" s="4"/>
    </row>
    <row r="53" spans="1:18" ht="15.75" x14ac:dyDescent="0.25">
      <c r="B53" s="104" t="s">
        <v>27</v>
      </c>
      <c r="C53"/>
      <c r="D53"/>
      <c r="F53" s="53"/>
      <c r="G53" s="53"/>
      <c r="H53" s="53"/>
      <c r="I53" s="105" t="s">
        <v>28</v>
      </c>
      <c r="J53" s="108"/>
      <c r="N53" s="8"/>
      <c r="O53" s="8"/>
      <c r="P53" s="8"/>
      <c r="Q53" s="8"/>
      <c r="R53" s="8"/>
    </row>
    <row r="54" spans="1:18" ht="15.75" x14ac:dyDescent="0.25">
      <c r="B54" s="106"/>
      <c r="F54" s="53"/>
      <c r="G54" s="53"/>
      <c r="H54" s="53"/>
      <c r="I54" s="105"/>
      <c r="J54" s="105"/>
      <c r="N54" s="8"/>
      <c r="O54" s="8"/>
      <c r="P54" s="8"/>
      <c r="Q54" s="8"/>
      <c r="R54" s="8"/>
    </row>
    <row r="55" spans="1:18" ht="27" customHeight="1" x14ac:dyDescent="0.25">
      <c r="B55" s="106" t="s">
        <v>29</v>
      </c>
      <c r="F55" s="53"/>
      <c r="G55" s="53"/>
      <c r="H55" s="53"/>
      <c r="I55" s="105" t="s">
        <v>30</v>
      </c>
      <c r="J55" s="105"/>
      <c r="N55" s="8"/>
      <c r="O55" s="8"/>
      <c r="P55" s="8"/>
      <c r="Q55" s="8"/>
      <c r="R55" s="8"/>
    </row>
    <row r="56" spans="1:18" ht="15.75" x14ac:dyDescent="0.25">
      <c r="B56" s="106"/>
      <c r="F56" s="53"/>
      <c r="G56" s="53"/>
      <c r="H56" s="53"/>
      <c r="I56" s="105"/>
      <c r="J56" s="105"/>
      <c r="N56" s="8"/>
      <c r="O56" s="8"/>
      <c r="P56" s="8"/>
      <c r="Q56" s="8"/>
      <c r="R56" s="8"/>
    </row>
    <row r="57" spans="1:18" ht="34.5" customHeight="1" x14ac:dyDescent="0.25">
      <c r="B57" s="106" t="s">
        <v>31</v>
      </c>
      <c r="F57" s="53"/>
      <c r="G57" s="53"/>
      <c r="H57" s="53"/>
      <c r="I57" s="105" t="s">
        <v>32</v>
      </c>
      <c r="J57" s="110"/>
      <c r="N57" s="8"/>
      <c r="O57" s="8"/>
      <c r="P57" s="8"/>
      <c r="Q57" s="8"/>
      <c r="R57" s="8"/>
    </row>
    <row r="58" spans="1:18" ht="15.75" x14ac:dyDescent="0.25">
      <c r="B58" s="107"/>
      <c r="F58" s="53"/>
      <c r="G58" s="53"/>
      <c r="H58" s="53"/>
      <c r="I58" s="110"/>
      <c r="J58" s="111"/>
      <c r="N58" s="8"/>
      <c r="O58" s="8"/>
      <c r="P58" s="8"/>
      <c r="Q58" s="8"/>
      <c r="R58" s="8"/>
    </row>
    <row r="59" spans="1:18" ht="34.5" customHeight="1" x14ac:dyDescent="0.25">
      <c r="B59" s="108" t="s">
        <v>33</v>
      </c>
      <c r="F59" s="53"/>
      <c r="G59" s="53"/>
      <c r="H59" s="53"/>
      <c r="I59" s="108" t="s">
        <v>34</v>
      </c>
      <c r="J59" s="111"/>
      <c r="N59" s="8"/>
      <c r="O59" s="8"/>
      <c r="P59" s="8"/>
      <c r="Q59" s="8"/>
      <c r="R59" s="8"/>
    </row>
    <row r="60" spans="1:18" ht="15.75" x14ac:dyDescent="0.25">
      <c r="B60" s="108"/>
      <c r="C60"/>
      <c r="D60"/>
      <c r="F60" s="53"/>
      <c r="G60" s="53"/>
      <c r="H60" s="53"/>
      <c r="I60" s="111"/>
      <c r="J60" s="111"/>
      <c r="N60" s="8"/>
      <c r="O60" s="8"/>
      <c r="P60" s="8"/>
      <c r="Q60" s="8"/>
      <c r="R60" s="8"/>
    </row>
    <row r="61" spans="1:18" ht="34.5" customHeight="1" x14ac:dyDescent="0.25">
      <c r="B61" s="108" t="s">
        <v>11</v>
      </c>
      <c r="C61"/>
      <c r="D61"/>
      <c r="E61"/>
      <c r="F61" s="53"/>
      <c r="G61" s="53"/>
      <c r="H61" s="53"/>
      <c r="I61" s="108" t="s">
        <v>35</v>
      </c>
      <c r="J61" s="111"/>
      <c r="N61" s="8"/>
      <c r="O61" s="8"/>
      <c r="P61" s="8"/>
      <c r="Q61" s="8"/>
      <c r="R61" s="8"/>
    </row>
    <row r="62" spans="1:18" x14ac:dyDescent="0.25">
      <c r="F62" s="3"/>
      <c r="G62" s="3"/>
      <c r="H62" s="3"/>
      <c r="I62" s="112"/>
      <c r="J62" s="112"/>
      <c r="N62" s="8"/>
      <c r="O62" s="8"/>
      <c r="P62" s="8"/>
      <c r="Q62" s="8"/>
      <c r="R62" s="8"/>
    </row>
    <row r="63" spans="1:18" x14ac:dyDescent="0.25">
      <c r="B63" s="109"/>
      <c r="I63" s="112"/>
      <c r="J63" s="112"/>
      <c r="N63" s="8"/>
      <c r="O63" s="8"/>
      <c r="P63" s="8"/>
      <c r="Q63" s="8"/>
      <c r="R63" s="8"/>
    </row>
  </sheetData>
  <autoFilter ref="C7:R44"/>
  <mergeCells count="27">
    <mergeCell ref="A51:B51"/>
    <mergeCell ref="A52:B52"/>
    <mergeCell ref="A44:C44"/>
    <mergeCell ref="A47:B47"/>
    <mergeCell ref="A48:B48"/>
    <mergeCell ref="A50:B50"/>
    <mergeCell ref="C48:E48"/>
    <mergeCell ref="C46:E46"/>
    <mergeCell ref="C47:E47"/>
    <mergeCell ref="A49:B49"/>
    <mergeCell ref="C49:E49"/>
    <mergeCell ref="A1:R1"/>
    <mergeCell ref="H5:P5"/>
    <mergeCell ref="Q5:R5"/>
    <mergeCell ref="E5:E6"/>
    <mergeCell ref="F5:F6"/>
    <mergeCell ref="D5:D6"/>
    <mergeCell ref="B5:B6"/>
    <mergeCell ref="A5:A6"/>
    <mergeCell ref="C5:C6"/>
    <mergeCell ref="A4:I4"/>
    <mergeCell ref="A3:M3"/>
    <mergeCell ref="A14:A16"/>
    <mergeCell ref="A43:R43"/>
    <mergeCell ref="A46:B46"/>
    <mergeCell ref="G5:G6"/>
    <mergeCell ref="C2:P2"/>
  </mergeCells>
  <pageMargins left="0.23622047244094491" right="0.23622047244094491" top="0.27559055118110237" bottom="0.19685039370078741" header="0.27559055118110237" footer="0.19685039370078741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 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2019-12-04T05:46:41Z</dcterms:modified>
</cp:coreProperties>
</file>