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45" windowWidth="27360" windowHeight="13065"/>
  </bookViews>
  <sheets>
    <sheet name="НМЦК" sheetId="38" r:id="rId1"/>
  </sheets>
  <calcPr calcId="145621"/>
</workbook>
</file>

<file path=xl/calcChain.xml><?xml version="1.0" encoding="utf-8"?>
<calcChain xmlns="http://schemas.openxmlformats.org/spreadsheetml/2006/main">
  <c r="Q12" i="38" l="1"/>
  <c r="M20" i="38"/>
  <c r="M25" i="38" l="1"/>
  <c r="N25" i="38" s="1"/>
  <c r="M23" i="38"/>
  <c r="N23" i="38" s="1"/>
  <c r="M22" i="38"/>
  <c r="N22" i="38" s="1"/>
  <c r="N24" i="38" s="1"/>
  <c r="N20" i="38"/>
  <c r="M18" i="38"/>
  <c r="N18" i="38" s="1"/>
  <c r="M16" i="38"/>
  <c r="N16" i="38" s="1"/>
  <c r="M14" i="38"/>
  <c r="N14" i="38" s="1"/>
  <c r="M12" i="38"/>
  <c r="N12" i="38" s="1"/>
  <c r="M10" i="38"/>
  <c r="N10" i="38" s="1"/>
  <c r="M9" i="38"/>
  <c r="N9" i="38" s="1"/>
  <c r="N11" i="38" s="1"/>
  <c r="M7" i="38"/>
  <c r="N7" i="38" s="1"/>
  <c r="S8" i="38" s="1"/>
  <c r="M6" i="38"/>
  <c r="N6" i="38" s="1"/>
  <c r="R7" i="38" l="1"/>
  <c r="N8" i="38"/>
  <c r="F26" i="38"/>
  <c r="F24" i="38"/>
  <c r="F21" i="38"/>
  <c r="F15" i="38"/>
  <c r="F13" i="38"/>
  <c r="N21" i="38" l="1"/>
  <c r="N19" i="38" l="1"/>
  <c r="N15" i="38"/>
  <c r="N17" i="38"/>
  <c r="N13" i="38"/>
  <c r="N26" i="38"/>
  <c r="N27" i="38" l="1"/>
  <c r="R12" i="38" s="1"/>
</calcChain>
</file>

<file path=xl/sharedStrings.xml><?xml version="1.0" encoding="utf-8"?>
<sst xmlns="http://schemas.openxmlformats.org/spreadsheetml/2006/main" count="89" uniqueCount="49">
  <si>
    <t>шт</t>
  </si>
  <si>
    <t>уп.</t>
  </si>
  <si>
    <t>Администрация</t>
  </si>
  <si>
    <t>Итого по виду товара</t>
  </si>
  <si>
    <t>Архив</t>
  </si>
  <si>
    <t>шт.</t>
  </si>
  <si>
    <t>Итого: начальная (максимальная) цена контракта</t>
  </si>
  <si>
    <t>Заведующий по АХР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</si>
  <si>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</si>
  <si>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</si>
  <si>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ОПЕКА</t>
  </si>
  <si>
    <t>Итого</t>
  </si>
  <si>
    <t>Адм</t>
  </si>
  <si>
    <t>Опека</t>
  </si>
  <si>
    <t>Расшиватель для скоб
Возможность расшивания скоб (размер): №10; №24  
Тип конструкции расшивателя: Ручной</t>
  </si>
  <si>
    <t>Скобы для степлера.
Количество в упаковке, max:  ≤ 2500 (шт) 
Количество в упаковке, min:   ≥ 1000 (шт)
Размер скоб: №24/6</t>
  </si>
  <si>
    <t xml:space="preserve">Скобы для степлера.
Количество в упаковке, max:  ≤ 2500 (шт)
Количество в упаковке, min:   ≥ 1000 (шт)
Размер скоб: №10 </t>
  </si>
  <si>
    <t xml:space="preserve">Скрепки металлические.
Длина, max:  ≤ 30 (мм)  
Длина, min:   ≥ 26 (мм)  
Количество штук в упаковке:  ≥ 50  и  &lt; 100 </t>
  </si>
  <si>
    <t xml:space="preserve">Скрепки металлические.
Длина, max:  ≤ 50 (мм)  
Длина, min:   ≥ 45 (мм)  
Количество штук в упаковке:  ≥ 50  и  &lt; 100  </t>
  </si>
  <si>
    <t>Дырокол
Дырокол для люверсов: Нет   
Количество пробиваемых листов, max:  ≤ 40 (шт)   
Количество пробиваемых листов, min:   ≥ 25 (шт);  
Количество пробиваемых отверстий: 2 
Наличие линейки: Да  
Расстояние между отверстиями: 80мм</t>
  </si>
  <si>
    <t>Дырокол 
Дырокол для люверсов: Нет 
Количество пробиваемых листов, max:   ≤ 300 (шт) 
Количество пробиваемых листов, min:    ≥ 150 (шт) 
Количество пробиваемых отверстий:  4
Наличие линейки: Да
Расстояние между отверстиями: 80мм</t>
  </si>
  <si>
    <t>Степлер
Глубина закладки бумаги: ≥ 70 (мм)
Для скоб размером: №24/6
Количество сшиваемых листов(80г/м2): ≥ 20
Тип: Ручной</t>
  </si>
  <si>
    <t>Степлер
Глубина закладки бумаги: ≥ 50 (мм)
Для скоб размером: №10
Количество сшиваемых листов(80г/м2): ≥ 20
Тип: Ручной</t>
  </si>
  <si>
    <t>Лимит</t>
  </si>
  <si>
    <t xml:space="preserve">Обоснование начальной максимальной цены на поставку канцелярских товаров </t>
  </si>
  <si>
    <t>Гл. эксперт                                                                                                                                              М.Г. Филиппова</t>
  </si>
  <si>
    <t>Начальник отдела опеки и попечительства</t>
  </si>
  <si>
    <t xml:space="preserve">А. И. Брусникин </t>
  </si>
  <si>
    <t>Т. В. Оводова</t>
  </si>
  <si>
    <t>Поставщик 1*: ИП Сиверский А.В.</t>
  </si>
  <si>
    <t xml:space="preserve">Поставщик 2*: И.П. Бочкарев Д.Н. </t>
  </si>
  <si>
    <t xml:space="preserve">Поставщик 3*: ООО "Альянс-Актив" </t>
  </si>
  <si>
    <t>Поставщик 5*: ООО "Бумага-Люкс"</t>
  </si>
  <si>
    <t>Поставщик 6*: ООО "ТФБИ"</t>
  </si>
  <si>
    <t>Поставщик 4*: И.П. Кузнецова А. В.</t>
  </si>
  <si>
    <t>коммерческое предложение  исх. №334 от 22.10.2020 г.</t>
  </si>
  <si>
    <t>коммерческое предложение  №5557 от 15.10.2020 г.</t>
  </si>
  <si>
    <t>коммерческое предложение  №306 от 19.10.2020 г.</t>
  </si>
  <si>
    <t>коммерческое предложение  №594 от 09.09.2020 г.</t>
  </si>
  <si>
    <t>коммерческое предложение  №706 от 09.09.2020 г.</t>
  </si>
  <si>
    <t>коммерческое предложение  УТ - 25576 от 09.09.2020 г.</t>
  </si>
  <si>
    <t>Расшиватель для скоб. (25.99.22.130-00000005)</t>
  </si>
  <si>
    <t>Скобы для степлера. (25.99.23.000-00000007)</t>
  </si>
  <si>
    <t>Скобы для степлера. (25.99.23.000-00000018)</t>
  </si>
  <si>
    <t>Скрепки металлические. (25.99.23.000-00000020)</t>
  </si>
  <si>
    <t>Дырокол (25.99.22.130-00000002)</t>
  </si>
  <si>
    <t>Дырокол  (25.99.22.130-00000002)</t>
  </si>
  <si>
    <t xml:space="preserve">Степлер (25.99.22.130-00000007)
</t>
  </si>
  <si>
    <t>Итого: Начальная (максимальная) цена контракта: 48 378 ( сорок восемь тысяч триста семьдесят восемь) рублей 47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</si>
</sst>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30">
    <xf numFmtId="0" fontId="0" fillId="0" borderId="0" xfId="0"/>
    <xf numFmtId="0" fontId="4" fillId="0" borderId="0" xfId="0" applyFont="1" applyFill="1" applyAlignment="1"/>
    <xf numFmtId="0" fontId="6" fillId="0" borderId="0" xfId="0" applyFont="1" applyFill="1" applyBorder="1"/>
    <xf numFmtId="0" fontId="6" fillId="5" borderId="0" xfId="0" applyFont="1" applyFill="1" applyAlignment="1"/>
    <xf numFmtId="0" fontId="8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5" borderId="0" xfId="0" applyFill="1" applyAlignment="1"/>
    <xf numFmtId="0" fontId="13" fillId="0" borderId="0" xfId="0" applyFont="1" applyFill="1" applyBorder="1"/>
    <xf numFmtId="0" fontId="14" fillId="5" borderId="0" xfId="0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Alignment="1"/>
    <xf numFmtId="0" fontId="15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4" fontId="14" fillId="5" borderId="2" xfId="0" applyNumberFormat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4" fontId="14" fillId="5" borderId="2" xfId="1" applyNumberFormat="1" applyFont="1" applyFill="1" applyBorder="1" applyAlignment="1">
      <alignment horizontal="center" vertical="center"/>
    </xf>
    <xf numFmtId="0" fontId="14" fillId="5" borderId="2" xfId="3" applyFont="1" applyFill="1" applyBorder="1" applyAlignment="1">
      <alignment horizontal="center" vertical="center"/>
    </xf>
    <xf numFmtId="4" fontId="14" fillId="5" borderId="2" xfId="3" applyNumberFormat="1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 wrapText="1"/>
    </xf>
    <xf numFmtId="4" fontId="14" fillId="5" borderId="2" xfId="2" applyNumberFormat="1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4" fontId="14" fillId="5" borderId="0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5" borderId="6" xfId="1" applyFont="1" applyFill="1" applyBorder="1" applyAlignment="1">
      <alignment horizontal="center" vertical="center" wrapText="1"/>
    </xf>
    <xf numFmtId="4" fontId="14" fillId="5" borderId="6" xfId="1" applyNumberFormat="1" applyFont="1" applyFill="1" applyBorder="1" applyAlignment="1">
      <alignment horizontal="center" vertical="center"/>
    </xf>
    <xf numFmtId="0" fontId="14" fillId="5" borderId="5" xfId="3" applyFont="1" applyFill="1" applyBorder="1" applyAlignment="1">
      <alignment horizontal="center" vertical="center" wrapText="1"/>
    </xf>
    <xf numFmtId="0" fontId="14" fillId="5" borderId="5" xfId="3" applyFont="1" applyFill="1" applyBorder="1" applyAlignment="1">
      <alignment wrapText="1"/>
    </xf>
    <xf numFmtId="0" fontId="14" fillId="5" borderId="7" xfId="0" applyFont="1" applyFill="1" applyBorder="1" applyAlignment="1"/>
    <xf numFmtId="0" fontId="15" fillId="5" borderId="7" xfId="0" applyFont="1" applyFill="1" applyBorder="1" applyAlignment="1"/>
    <xf numFmtId="4" fontId="15" fillId="5" borderId="6" xfId="0" applyNumberFormat="1" applyFont="1" applyFill="1" applyBorder="1" applyAlignment="1">
      <alignment horizontal="center" vertical="center"/>
    </xf>
    <xf numFmtId="0" fontId="15" fillId="5" borderId="0" xfId="0" quotePrefix="1" applyFont="1" applyFill="1" applyAlignment="1">
      <alignment horizontal="left"/>
    </xf>
    <xf numFmtId="0" fontId="15" fillId="5" borderId="0" xfId="0" applyFont="1" applyFill="1" applyAlignment="1"/>
    <xf numFmtId="2" fontId="8" fillId="5" borderId="0" xfId="0" applyNumberFormat="1" applyFont="1" applyFill="1" applyAlignment="1">
      <alignment vertical="center"/>
    </xf>
    <xf numFmtId="0" fontId="15" fillId="0" borderId="0" xfId="0" applyFont="1" applyFill="1" applyAlignment="1"/>
    <xf numFmtId="0" fontId="8" fillId="5" borderId="0" xfId="0" applyFont="1" applyFill="1" applyAlignment="1"/>
    <xf numFmtId="4" fontId="8" fillId="5" borderId="0" xfId="0" applyNumberFormat="1" applyFont="1" applyFill="1" applyAlignment="1">
      <alignment vertical="center"/>
    </xf>
    <xf numFmtId="0" fontId="8" fillId="0" borderId="0" xfId="0" applyFont="1" applyFill="1" applyBorder="1"/>
    <xf numFmtId="0" fontId="12" fillId="0" borderId="0" xfId="0" applyFont="1"/>
    <xf numFmtId="0" fontId="14" fillId="5" borderId="5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vertical="center" wrapText="1"/>
    </xf>
    <xf numFmtId="0" fontId="15" fillId="5" borderId="2" xfId="3" applyFont="1" applyFill="1" applyBorder="1" applyAlignment="1">
      <alignment horizontal="center" vertical="center" wrapText="1"/>
    </xf>
    <xf numFmtId="4" fontId="15" fillId="5" borderId="2" xfId="1" applyNumberFormat="1" applyFont="1" applyFill="1" applyBorder="1" applyAlignment="1">
      <alignment horizontal="center" vertical="center"/>
    </xf>
    <xf numFmtId="4" fontId="10" fillId="5" borderId="2" xfId="0" applyNumberFormat="1" applyFont="1" applyFill="1" applyBorder="1" applyAlignment="1">
      <alignment horizontal="right" vertical="center"/>
    </xf>
    <xf numFmtId="0" fontId="16" fillId="0" borderId="2" xfId="0" applyFont="1" applyBorder="1" applyAlignment="1">
      <alignment horizontal="right"/>
    </xf>
    <xf numFmtId="4" fontId="16" fillId="0" borderId="2" xfId="0" applyNumberFormat="1" applyFont="1" applyBorder="1" applyAlignment="1">
      <alignment horizontal="right"/>
    </xf>
    <xf numFmtId="0" fontId="0" fillId="0" borderId="1" xfId="0" applyBorder="1"/>
    <xf numFmtId="0" fontId="0" fillId="0" borderId="4" xfId="0" applyBorder="1"/>
    <xf numFmtId="0" fontId="7" fillId="0" borderId="2" xfId="0" applyFont="1" applyBorder="1"/>
    <xf numFmtId="4" fontId="14" fillId="5" borderId="8" xfId="1" applyNumberFormat="1" applyFont="1" applyFill="1" applyBorder="1" applyAlignment="1">
      <alignment horizontal="center" vertical="center"/>
    </xf>
    <xf numFmtId="4" fontId="14" fillId="5" borderId="7" xfId="1" applyNumberFormat="1" applyFont="1" applyFill="1" applyBorder="1" applyAlignment="1">
      <alignment horizontal="center" vertical="center"/>
    </xf>
    <xf numFmtId="4" fontId="14" fillId="5" borderId="7" xfId="0" applyNumberFormat="1" applyFont="1" applyFill="1" applyBorder="1" applyAlignment="1">
      <alignment horizontal="center" vertical="center"/>
    </xf>
    <xf numFmtId="4" fontId="14" fillId="5" borderId="8" xfId="0" applyNumberFormat="1" applyFont="1" applyFill="1" applyBorder="1" applyAlignment="1">
      <alignment horizontal="center" vertical="center"/>
    </xf>
    <xf numFmtId="4" fontId="14" fillId="5" borderId="10" xfId="1" applyNumberFormat="1" applyFont="1" applyFill="1" applyBorder="1" applyAlignment="1">
      <alignment horizontal="center" vertical="center"/>
    </xf>
    <xf numFmtId="4" fontId="14" fillId="5" borderId="8" xfId="3" applyNumberFormat="1" applyFont="1" applyFill="1" applyBorder="1" applyAlignment="1">
      <alignment horizontal="center" vertical="center"/>
    </xf>
    <xf numFmtId="4" fontId="14" fillId="5" borderId="7" xfId="0" applyNumberFormat="1" applyFont="1" applyFill="1" applyBorder="1" applyAlignment="1"/>
    <xf numFmtId="4" fontId="15" fillId="5" borderId="7" xfId="0" applyNumberFormat="1" applyFont="1" applyFill="1" applyBorder="1" applyAlignment="1"/>
    <xf numFmtId="4" fontId="14" fillId="5" borderId="8" xfId="0" applyNumberFormat="1" applyFont="1" applyFill="1" applyBorder="1" applyAlignment="1"/>
    <xf numFmtId="0" fontId="15" fillId="5" borderId="5" xfId="3" applyFont="1" applyFill="1" applyBorder="1" applyAlignment="1">
      <alignment horizontal="center" wrapText="1"/>
    </xf>
    <xf numFmtId="0" fontId="14" fillId="5" borderId="2" xfId="1" applyFont="1" applyFill="1" applyBorder="1" applyAlignment="1">
      <alignment horizontal="center" vertical="center" wrapText="1"/>
    </xf>
    <xf numFmtId="4" fontId="15" fillId="5" borderId="6" xfId="1" applyNumberFormat="1" applyFont="1" applyFill="1" applyBorder="1" applyAlignment="1">
      <alignment horizontal="center" vertical="center"/>
    </xf>
    <xf numFmtId="0" fontId="14" fillId="5" borderId="8" xfId="1" applyFont="1" applyFill="1" applyBorder="1" applyAlignment="1">
      <alignment horizontal="center" vertical="center" wrapText="1"/>
    </xf>
    <xf numFmtId="4" fontId="0" fillId="0" borderId="3" xfId="0" applyNumberFormat="1" applyBorder="1"/>
    <xf numFmtId="2" fontId="0" fillId="0" borderId="3" xfId="0" applyNumberFormat="1" applyBorder="1"/>
    <xf numFmtId="4" fontId="0" fillId="0" borderId="1" xfId="0" applyNumberFormat="1" applyBorder="1"/>
    <xf numFmtId="0" fontId="15" fillId="5" borderId="3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wrapText="1"/>
    </xf>
    <xf numFmtId="0" fontId="14" fillId="5" borderId="2" xfId="1" applyFont="1" applyFill="1" applyBorder="1" applyAlignment="1">
      <alignment horizontal="center" vertical="center" wrapText="1"/>
    </xf>
    <xf numFmtId="4" fontId="14" fillId="5" borderId="8" xfId="2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4" fillId="5" borderId="0" xfId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4" fontId="14" fillId="5" borderId="0" xfId="0" applyNumberFormat="1" applyFont="1" applyFill="1" applyBorder="1" applyAlignment="1">
      <alignment horizontal="center" vertical="center"/>
    </xf>
    <xf numFmtId="0" fontId="14" fillId="5" borderId="10" xfId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/>
    </xf>
    <xf numFmtId="4" fontId="14" fillId="5" borderId="10" xfId="0" applyNumberFormat="1" applyFont="1" applyFill="1" applyBorder="1" applyAlignment="1">
      <alignment horizontal="center" vertical="center"/>
    </xf>
    <xf numFmtId="4" fontId="15" fillId="5" borderId="10" xfId="1" applyNumberFormat="1" applyFont="1" applyFill="1" applyBorder="1" applyAlignment="1">
      <alignment horizontal="center" vertical="center"/>
    </xf>
    <xf numFmtId="0" fontId="0" fillId="0" borderId="2" xfId="0" applyBorder="1"/>
    <xf numFmtId="4" fontId="16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0" fillId="0" borderId="0" xfId="0" applyBorder="1"/>
    <xf numFmtId="4" fontId="10" fillId="5" borderId="0" xfId="0" applyNumberFormat="1" applyFont="1" applyFill="1" applyBorder="1" applyAlignment="1">
      <alignment horizontal="right" vertical="center"/>
    </xf>
    <xf numFmtId="4" fontId="0" fillId="0" borderId="0" xfId="0" applyNumberFormat="1" applyBorder="1"/>
    <xf numFmtId="4" fontId="17" fillId="0" borderId="0" xfId="0" applyNumberFormat="1" applyFont="1" applyBorder="1"/>
    <xf numFmtId="2" fontId="17" fillId="0" borderId="0" xfId="0" applyNumberFormat="1" applyFont="1" applyBorder="1"/>
    <xf numFmtId="0" fontId="16" fillId="5" borderId="0" xfId="0" applyFont="1" applyFill="1" applyAlignment="1">
      <alignment vertical="center"/>
    </xf>
    <xf numFmtId="0" fontId="10" fillId="5" borderId="0" xfId="1" applyFont="1" applyFill="1" applyBorder="1" applyAlignment="1">
      <alignment horizontal="center" vertical="center" wrapText="1"/>
    </xf>
    <xf numFmtId="4" fontId="10" fillId="5" borderId="0" xfId="0" applyNumberFormat="1" applyFont="1" applyFill="1" applyBorder="1" applyAlignment="1">
      <alignment horizontal="center" vertical="center"/>
    </xf>
    <xf numFmtId="4" fontId="10" fillId="5" borderId="0" xfId="1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5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4" fillId="5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4" fillId="5" borderId="10" xfId="0" applyFont="1" applyFill="1" applyBorder="1" applyAlignment="1"/>
    <xf numFmtId="0" fontId="12" fillId="5" borderId="10" xfId="0" applyFont="1" applyFill="1" applyBorder="1" applyAlignment="1"/>
    <xf numFmtId="0" fontId="14" fillId="5" borderId="1" xfId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wrapText="1"/>
    </xf>
    <xf numFmtId="0" fontId="14" fillId="5" borderId="6" xfId="0" applyFont="1" applyFill="1" applyBorder="1" applyAlignment="1">
      <alignment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A19" zoomScaleNormal="100" workbookViewId="0">
      <selection activeCell="C25" sqref="C25"/>
    </sheetView>
  </sheetViews>
  <sheetFormatPr defaultRowHeight="15" x14ac:dyDescent="0.25"/>
  <cols>
    <col min="1" max="1" width="3.42578125" customWidth="1"/>
    <col min="2" max="2" width="16.5703125" customWidth="1"/>
    <col min="3" max="3" width="53.28515625" customWidth="1"/>
    <col min="5" max="5" width="3.42578125" customWidth="1"/>
    <col min="6" max="6" width="7.85546875" customWidth="1"/>
    <col min="7" max="7" width="8" customWidth="1"/>
    <col min="8" max="8" width="8.28515625" customWidth="1"/>
    <col min="9" max="12" width="9.42578125" customWidth="1"/>
    <col min="13" max="13" width="7.85546875" customWidth="1"/>
    <col min="14" max="14" width="16.42578125" customWidth="1"/>
    <col min="17" max="17" width="12.7109375" customWidth="1"/>
    <col min="18" max="18" width="16.5703125" bestFit="1" customWidth="1"/>
    <col min="19" max="19" width="10.7109375" customWidth="1"/>
    <col min="20" max="20" width="11.42578125" bestFit="1" customWidth="1"/>
  </cols>
  <sheetData>
    <row r="1" spans="1:20" ht="37.5" customHeight="1" x14ac:dyDescent="0.25">
      <c r="A1" s="78"/>
      <c r="B1" s="104" t="s">
        <v>24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3"/>
      <c r="O1" s="103"/>
      <c r="P1" s="9"/>
      <c r="R1" s="89"/>
      <c r="S1" s="89"/>
      <c r="T1" s="90"/>
    </row>
    <row r="2" spans="1:20" x14ac:dyDescent="0.25">
      <c r="A2" s="78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9"/>
      <c r="R2" s="89"/>
      <c r="S2" s="89"/>
      <c r="T2" s="90"/>
    </row>
    <row r="3" spans="1:20" x14ac:dyDescent="0.25">
      <c r="A3" s="78"/>
      <c r="B3" s="106" t="s">
        <v>8</v>
      </c>
      <c r="C3" s="107"/>
      <c r="D3" s="107"/>
      <c r="E3" s="107"/>
      <c r="F3" s="107"/>
      <c r="G3" s="107"/>
      <c r="H3" s="107"/>
      <c r="I3" s="107"/>
      <c r="J3" s="107"/>
      <c r="K3" s="107"/>
      <c r="L3" s="77"/>
      <c r="M3" s="77"/>
      <c r="N3" s="77"/>
      <c r="O3" s="77"/>
      <c r="P3" s="77"/>
      <c r="R3" s="89"/>
      <c r="S3" s="89"/>
      <c r="T3" s="90"/>
    </row>
    <row r="4" spans="1:20" x14ac:dyDescent="0.25">
      <c r="A4" s="78"/>
      <c r="B4" s="113" t="s">
        <v>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0"/>
      <c r="P4" s="11"/>
      <c r="R4" s="89"/>
      <c r="S4" s="89"/>
      <c r="T4" s="90"/>
    </row>
    <row r="5" spans="1:20" x14ac:dyDescent="0.25">
      <c r="A5" s="82"/>
      <c r="B5" s="82"/>
      <c r="C5" s="83"/>
      <c r="D5" s="82"/>
      <c r="E5" s="82"/>
      <c r="F5" s="84"/>
      <c r="G5" s="60"/>
      <c r="H5" s="60"/>
      <c r="I5" s="85"/>
      <c r="J5" s="85"/>
      <c r="K5" s="85"/>
      <c r="L5" s="85"/>
      <c r="M5" s="60"/>
      <c r="N5" s="86"/>
      <c r="O5" s="12"/>
      <c r="R5" s="89"/>
      <c r="S5" s="89"/>
      <c r="T5" s="90"/>
    </row>
    <row r="6" spans="1:20" ht="28.5" customHeight="1" x14ac:dyDescent="0.25">
      <c r="A6" s="117">
        <v>1</v>
      </c>
      <c r="B6" s="121" t="s">
        <v>41</v>
      </c>
      <c r="C6" s="128" t="s">
        <v>14</v>
      </c>
      <c r="D6" s="22" t="s">
        <v>2</v>
      </c>
      <c r="E6" s="75" t="s">
        <v>0</v>
      </c>
      <c r="F6" s="15">
        <v>20</v>
      </c>
      <c r="G6" s="16">
        <v>40.4</v>
      </c>
      <c r="H6" s="59">
        <v>49</v>
      </c>
      <c r="I6" s="23">
        <v>46</v>
      </c>
      <c r="J6" s="23"/>
      <c r="K6" s="23"/>
      <c r="L6" s="23"/>
      <c r="M6" s="16">
        <f>ROUND((G6+H6+I6)/3,2)</f>
        <v>45.13</v>
      </c>
      <c r="N6" s="16">
        <f>ROUND((F6*M6),2)</f>
        <v>902.6</v>
      </c>
      <c r="O6" s="12"/>
      <c r="Q6" s="87" t="s">
        <v>23</v>
      </c>
      <c r="R6" s="26" t="s">
        <v>2</v>
      </c>
      <c r="S6" s="13" t="s">
        <v>10</v>
      </c>
      <c r="T6" s="90"/>
    </row>
    <row r="7" spans="1:20" ht="27" customHeight="1" x14ac:dyDescent="0.25">
      <c r="A7" s="118"/>
      <c r="B7" s="122"/>
      <c r="C7" s="129"/>
      <c r="D7" s="15" t="s">
        <v>10</v>
      </c>
      <c r="E7" s="75" t="s">
        <v>0</v>
      </c>
      <c r="F7" s="15">
        <v>8</v>
      </c>
      <c r="G7" s="16">
        <v>40.4</v>
      </c>
      <c r="H7" s="58">
        <v>49</v>
      </c>
      <c r="I7" s="23">
        <v>46</v>
      </c>
      <c r="J7" s="76"/>
      <c r="K7" s="76"/>
      <c r="L7" s="76"/>
      <c r="M7" s="16">
        <f>ROUND((G7+H7+I7)/3,2)</f>
        <v>45.13</v>
      </c>
      <c r="N7" s="16">
        <f>ROUND((F7*M7),2)</f>
        <v>361.04</v>
      </c>
      <c r="O7" s="12"/>
      <c r="P7" s="13" t="s">
        <v>12</v>
      </c>
      <c r="Q7" s="69"/>
      <c r="R7" s="50">
        <f>N6+N10+N12+N14+N16+N20+N22+N25</f>
        <v>43266.99</v>
      </c>
      <c r="S7" s="51"/>
      <c r="T7" s="90"/>
    </row>
    <row r="8" spans="1:20" ht="15" customHeight="1" x14ac:dyDescent="0.25">
      <c r="A8" s="17"/>
      <c r="B8" s="115" t="s">
        <v>3</v>
      </c>
      <c r="C8" s="127"/>
      <c r="D8" s="75"/>
      <c r="E8" s="75" t="s">
        <v>0</v>
      </c>
      <c r="F8" s="15">
        <v>28</v>
      </c>
      <c r="G8" s="19"/>
      <c r="H8" s="57"/>
      <c r="I8" s="16"/>
      <c r="J8" s="59"/>
      <c r="K8" s="59"/>
      <c r="L8" s="59"/>
      <c r="M8" s="56"/>
      <c r="N8" s="49">
        <f>ROUND((N6+N7),2)</f>
        <v>1263.6400000000001</v>
      </c>
      <c r="O8" s="12"/>
      <c r="P8" s="13" t="s">
        <v>13</v>
      </c>
      <c r="Q8" s="70"/>
      <c r="R8" s="51"/>
      <c r="S8" s="52">
        <f>N7+N9+N18+N23</f>
        <v>5111.4799999999996</v>
      </c>
      <c r="T8" s="90"/>
    </row>
    <row r="9" spans="1:20" ht="36.75" customHeight="1" x14ac:dyDescent="0.25">
      <c r="A9" s="117">
        <v>2</v>
      </c>
      <c r="B9" s="121" t="s">
        <v>42</v>
      </c>
      <c r="C9" s="119" t="s">
        <v>15</v>
      </c>
      <c r="D9" s="15" t="s">
        <v>10</v>
      </c>
      <c r="E9" s="15" t="s">
        <v>1</v>
      </c>
      <c r="F9" s="15">
        <v>100</v>
      </c>
      <c r="G9" s="16">
        <v>21.38</v>
      </c>
      <c r="H9" s="59">
        <v>29</v>
      </c>
      <c r="I9" s="16">
        <v>26</v>
      </c>
      <c r="J9" s="16"/>
      <c r="K9" s="16"/>
      <c r="L9" s="16"/>
      <c r="M9" s="16">
        <f>ROUND((G9+H9+I9)/3,2)</f>
        <v>25.46</v>
      </c>
      <c r="N9" s="16">
        <f>ROUND((F9*M9),2)</f>
        <v>2546</v>
      </c>
      <c r="O9" s="12"/>
      <c r="P9" s="13" t="s">
        <v>4</v>
      </c>
      <c r="Q9" s="53"/>
      <c r="R9" s="50"/>
      <c r="S9" s="51"/>
      <c r="T9" s="90"/>
    </row>
    <row r="10" spans="1:20" ht="24.75" customHeight="1" x14ac:dyDescent="0.25">
      <c r="A10" s="118"/>
      <c r="B10" s="122"/>
      <c r="C10" s="120"/>
      <c r="D10" s="22" t="s">
        <v>2</v>
      </c>
      <c r="E10" s="15" t="s">
        <v>1</v>
      </c>
      <c r="F10" s="15">
        <v>500</v>
      </c>
      <c r="G10" s="16">
        <v>21.38</v>
      </c>
      <c r="H10" s="58">
        <v>29</v>
      </c>
      <c r="I10" s="16">
        <v>26</v>
      </c>
      <c r="J10" s="59"/>
      <c r="K10" s="59"/>
      <c r="L10" s="59"/>
      <c r="M10" s="16">
        <f>ROUND((G10+H10+I10)/3,2)</f>
        <v>25.46</v>
      </c>
      <c r="N10" s="16">
        <f>ROUND((F10*M10),2)</f>
        <v>12730</v>
      </c>
      <c r="O10" s="12"/>
      <c r="P10" s="13"/>
      <c r="Q10" s="54"/>
      <c r="R10" s="51"/>
      <c r="S10" s="52"/>
      <c r="T10" s="90"/>
    </row>
    <row r="11" spans="1:20" ht="15" customHeight="1" x14ac:dyDescent="0.25">
      <c r="A11" s="17"/>
      <c r="B11" s="115" t="s">
        <v>3</v>
      </c>
      <c r="C11" s="127"/>
      <c r="D11" s="75"/>
      <c r="E11" s="15" t="s">
        <v>1</v>
      </c>
      <c r="F11" s="15">
        <v>600</v>
      </c>
      <c r="G11" s="19"/>
      <c r="H11" s="57"/>
      <c r="I11" s="16"/>
      <c r="J11" s="59"/>
      <c r="K11" s="59"/>
      <c r="L11" s="59"/>
      <c r="M11" s="56"/>
      <c r="N11" s="49">
        <f>ROUND((N9+N10),2)</f>
        <v>15276</v>
      </c>
      <c r="O11" s="12"/>
      <c r="P11" s="48"/>
      <c r="Q11" s="54"/>
      <c r="R11" s="51"/>
      <c r="S11" s="51"/>
      <c r="T11" s="90"/>
    </row>
    <row r="12" spans="1:20" ht="57.75" customHeight="1" x14ac:dyDescent="0.25">
      <c r="A12" s="27">
        <v>3</v>
      </c>
      <c r="B12" s="24" t="s">
        <v>43</v>
      </c>
      <c r="C12" s="29" t="s">
        <v>16</v>
      </c>
      <c r="D12" s="22" t="s">
        <v>2</v>
      </c>
      <c r="E12" s="15" t="s">
        <v>1</v>
      </c>
      <c r="F12" s="15">
        <v>500</v>
      </c>
      <c r="G12" s="16">
        <v>13.44</v>
      </c>
      <c r="H12" s="59">
        <v>18</v>
      </c>
      <c r="I12" s="16">
        <v>16</v>
      </c>
      <c r="J12" s="16"/>
      <c r="K12" s="16"/>
      <c r="L12" s="16"/>
      <c r="M12" s="16">
        <f>ROUND((G12+H12+I12)/3,2)</f>
        <v>15.81</v>
      </c>
      <c r="N12" s="16">
        <f>ROUND((F12*M12),2)</f>
        <v>7905</v>
      </c>
      <c r="O12" s="12"/>
      <c r="P12" s="55" t="s">
        <v>11</v>
      </c>
      <c r="Q12" s="71">
        <f>SUM(Q7:Q8:Q10)</f>
        <v>0</v>
      </c>
      <c r="R12" s="50">
        <f>R7+S8+T9</f>
        <v>48378.47</v>
      </c>
      <c r="S12" s="52"/>
      <c r="T12" s="90"/>
    </row>
    <row r="13" spans="1:20" x14ac:dyDescent="0.25">
      <c r="A13" s="46"/>
      <c r="B13" s="115" t="s">
        <v>3</v>
      </c>
      <c r="C13" s="116"/>
      <c r="D13" s="18"/>
      <c r="E13" s="18" t="s">
        <v>1</v>
      </c>
      <c r="F13" s="15">
        <f>SUM(F12)</f>
        <v>500</v>
      </c>
      <c r="G13" s="19"/>
      <c r="H13" s="57"/>
      <c r="I13" s="16"/>
      <c r="J13" s="59"/>
      <c r="K13" s="59"/>
      <c r="L13" s="59"/>
      <c r="M13" s="56"/>
      <c r="N13" s="49">
        <f>SUM(N12:N12)</f>
        <v>7905</v>
      </c>
      <c r="O13" s="12"/>
      <c r="R13" s="89"/>
      <c r="S13" s="89"/>
      <c r="T13" s="90"/>
    </row>
    <row r="14" spans="1:20" ht="69.75" customHeight="1" x14ac:dyDescent="0.25">
      <c r="A14" s="28">
        <v>4</v>
      </c>
      <c r="B14" s="13" t="s">
        <v>44</v>
      </c>
      <c r="C14" s="47" t="s">
        <v>17</v>
      </c>
      <c r="D14" s="22" t="s">
        <v>2</v>
      </c>
      <c r="E14" s="15" t="s">
        <v>1</v>
      </c>
      <c r="F14" s="15">
        <v>100</v>
      </c>
      <c r="G14" s="16">
        <v>14</v>
      </c>
      <c r="H14" s="59">
        <v>15</v>
      </c>
      <c r="I14" s="57">
        <v>15</v>
      </c>
      <c r="J14" s="19"/>
      <c r="K14" s="19"/>
      <c r="L14" s="19"/>
      <c r="M14" s="16">
        <f>ROUND((G14+H14+I14)/3,2)</f>
        <v>14.67</v>
      </c>
      <c r="N14" s="16">
        <f>ROUND((F14*M14),2)</f>
        <v>1467</v>
      </c>
      <c r="O14" s="12"/>
      <c r="R14" s="91"/>
      <c r="S14" s="88"/>
      <c r="T14" s="90"/>
    </row>
    <row r="15" spans="1:20" ht="15" customHeight="1" x14ac:dyDescent="0.25">
      <c r="A15" s="17"/>
      <c r="B15" s="17"/>
      <c r="C15" s="68" t="s">
        <v>3</v>
      </c>
      <c r="D15" s="18"/>
      <c r="E15" s="18" t="s">
        <v>1</v>
      </c>
      <c r="F15" s="15">
        <f>SUM(F14)</f>
        <v>100</v>
      </c>
      <c r="G15" s="19"/>
      <c r="H15" s="57"/>
      <c r="I15" s="16"/>
      <c r="J15" s="59"/>
      <c r="K15" s="59"/>
      <c r="L15" s="59"/>
      <c r="M15" s="56"/>
      <c r="N15" s="49">
        <f>SUM(N14)</f>
        <v>1467</v>
      </c>
      <c r="O15" s="12"/>
      <c r="R15" s="89"/>
      <c r="S15" s="89"/>
      <c r="T15" s="90"/>
    </row>
    <row r="16" spans="1:20" ht="63" customHeight="1" x14ac:dyDescent="0.25">
      <c r="A16" s="28">
        <v>5</v>
      </c>
      <c r="B16" s="13" t="s">
        <v>44</v>
      </c>
      <c r="C16" s="47" t="s">
        <v>18</v>
      </c>
      <c r="D16" s="14" t="s">
        <v>2</v>
      </c>
      <c r="E16" s="15" t="s">
        <v>1</v>
      </c>
      <c r="F16" s="15">
        <v>20</v>
      </c>
      <c r="G16" s="16">
        <v>60</v>
      </c>
      <c r="H16" s="59">
        <v>65</v>
      </c>
      <c r="I16" s="57">
        <v>70</v>
      </c>
      <c r="J16" s="19"/>
      <c r="K16" s="19"/>
      <c r="L16" s="57"/>
      <c r="M16" s="16">
        <f>ROUND((G16+H16+I16)/3,2)</f>
        <v>65</v>
      </c>
      <c r="N16" s="16">
        <f>ROUND((F16*M16),2)</f>
        <v>1300</v>
      </c>
      <c r="O16" s="12"/>
      <c r="R16" s="91"/>
      <c r="S16" s="89"/>
      <c r="T16" s="90"/>
    </row>
    <row r="17" spans="1:20" x14ac:dyDescent="0.25">
      <c r="A17" s="17"/>
      <c r="B17" s="115" t="s">
        <v>3</v>
      </c>
      <c r="C17" s="116"/>
      <c r="D17" s="18"/>
      <c r="E17" s="18" t="s">
        <v>1</v>
      </c>
      <c r="F17" s="15">
        <v>20</v>
      </c>
      <c r="G17" s="19"/>
      <c r="H17" s="57"/>
      <c r="I17" s="16"/>
      <c r="J17" s="59"/>
      <c r="K17" s="59"/>
      <c r="L17" s="59"/>
      <c r="M17" s="56"/>
      <c r="N17" s="49">
        <f>SUM(N16)</f>
        <v>1300</v>
      </c>
      <c r="O17" s="12"/>
      <c r="R17" s="89"/>
      <c r="S17" s="89"/>
      <c r="T17" s="90"/>
    </row>
    <row r="18" spans="1:20" ht="84.75" x14ac:dyDescent="0.25">
      <c r="A18" s="28">
        <v>6</v>
      </c>
      <c r="B18" s="13" t="s">
        <v>45</v>
      </c>
      <c r="C18" s="74" t="s">
        <v>19</v>
      </c>
      <c r="D18" s="15" t="s">
        <v>10</v>
      </c>
      <c r="E18" s="15" t="s">
        <v>5</v>
      </c>
      <c r="F18" s="15">
        <v>4</v>
      </c>
      <c r="G18" s="16">
        <v>215</v>
      </c>
      <c r="H18" s="59">
        <v>228</v>
      </c>
      <c r="I18" s="57">
        <v>222</v>
      </c>
      <c r="J18" s="19"/>
      <c r="K18" s="19"/>
      <c r="L18" s="19"/>
      <c r="M18" s="16">
        <f>ROUND((G18+H18+I18)/3,2)</f>
        <v>221.67</v>
      </c>
      <c r="N18" s="16">
        <f>ROUND((F18*M18),2)</f>
        <v>886.68</v>
      </c>
      <c r="O18" s="12"/>
      <c r="R18" s="91"/>
      <c r="S18" s="88"/>
      <c r="T18" s="90"/>
    </row>
    <row r="19" spans="1:20" x14ac:dyDescent="0.25">
      <c r="A19" s="17"/>
      <c r="B19" s="115" t="s">
        <v>3</v>
      </c>
      <c r="C19" s="116"/>
      <c r="D19" s="18"/>
      <c r="E19" s="18" t="s">
        <v>5</v>
      </c>
      <c r="F19" s="15">
        <v>4</v>
      </c>
      <c r="G19" s="19"/>
      <c r="H19" s="57"/>
      <c r="I19" s="16"/>
      <c r="J19" s="59"/>
      <c r="K19" s="59"/>
      <c r="L19" s="59"/>
      <c r="M19" s="56"/>
      <c r="N19" s="49">
        <f>SUM(N18)</f>
        <v>886.68</v>
      </c>
      <c r="O19" s="12"/>
      <c r="R19" s="89"/>
      <c r="S19" s="89"/>
      <c r="T19" s="90"/>
    </row>
    <row r="20" spans="1:20" ht="87.75" customHeight="1" x14ac:dyDescent="0.25">
      <c r="A20" s="117">
        <v>7</v>
      </c>
      <c r="B20" s="72" t="s">
        <v>46</v>
      </c>
      <c r="C20" s="73" t="s">
        <v>20</v>
      </c>
      <c r="D20" s="14" t="s">
        <v>2</v>
      </c>
      <c r="E20" s="66" t="s">
        <v>5</v>
      </c>
      <c r="F20" s="15">
        <v>3</v>
      </c>
      <c r="G20" s="16">
        <v>4737</v>
      </c>
      <c r="H20" s="59">
        <v>4750</v>
      </c>
      <c r="I20" s="60">
        <v>4740</v>
      </c>
      <c r="J20" s="19"/>
      <c r="K20" s="19"/>
      <c r="L20" s="19"/>
      <c r="M20" s="16">
        <f>ROUND((G20+H20+I20)/3,2)</f>
        <v>4742.33</v>
      </c>
      <c r="N20" s="16">
        <f>ROUND((F20*M20),2)</f>
        <v>14226.99</v>
      </c>
      <c r="O20" s="12"/>
      <c r="R20" s="91"/>
      <c r="S20" s="89"/>
      <c r="T20" s="90"/>
    </row>
    <row r="21" spans="1:20" x14ac:dyDescent="0.25">
      <c r="A21" s="118"/>
      <c r="B21" s="115" t="s">
        <v>3</v>
      </c>
      <c r="C21" s="127"/>
      <c r="D21" s="31"/>
      <c r="E21" s="31" t="s">
        <v>5</v>
      </c>
      <c r="F21" s="15">
        <f>SUM(F20)</f>
        <v>3</v>
      </c>
      <c r="G21" s="32"/>
      <c r="H21" s="60"/>
      <c r="I21" s="16"/>
      <c r="J21" s="16"/>
      <c r="K21" s="16"/>
      <c r="L21" s="16"/>
      <c r="M21" s="16"/>
      <c r="N21" s="67">
        <f>SUM(N20:N20)</f>
        <v>14226.99</v>
      </c>
      <c r="O21" s="12"/>
      <c r="R21" s="89"/>
      <c r="S21" s="89"/>
      <c r="T21" s="90"/>
    </row>
    <row r="22" spans="1:20" ht="66.75" customHeight="1" x14ac:dyDescent="0.25">
      <c r="A22" s="117">
        <v>8</v>
      </c>
      <c r="B22" s="125" t="s">
        <v>47</v>
      </c>
      <c r="C22" s="123" t="s">
        <v>21</v>
      </c>
      <c r="D22" s="14" t="s">
        <v>2</v>
      </c>
      <c r="E22" s="15" t="s">
        <v>5</v>
      </c>
      <c r="F22" s="15">
        <v>20</v>
      </c>
      <c r="G22" s="16">
        <v>162.15</v>
      </c>
      <c r="H22" s="59">
        <v>168</v>
      </c>
      <c r="I22" s="16">
        <v>164</v>
      </c>
      <c r="J22" s="16"/>
      <c r="K22" s="16"/>
      <c r="L22" s="16"/>
      <c r="M22" s="16">
        <f>ROUND((G22+H22+I22)/3,2)</f>
        <v>164.72</v>
      </c>
      <c r="N22" s="16">
        <f>ROUND((F22*M22),2)</f>
        <v>3294.4</v>
      </c>
      <c r="O22" s="12"/>
      <c r="R22" s="91"/>
      <c r="S22" s="89"/>
      <c r="T22" s="90"/>
    </row>
    <row r="23" spans="1:20" ht="21" customHeight="1" x14ac:dyDescent="0.25">
      <c r="A23" s="118"/>
      <c r="B23" s="126"/>
      <c r="C23" s="124"/>
      <c r="D23" s="15" t="s">
        <v>10</v>
      </c>
      <c r="E23" s="15" t="s">
        <v>5</v>
      </c>
      <c r="F23" s="15">
        <v>8</v>
      </c>
      <c r="G23" s="16">
        <v>162.15</v>
      </c>
      <c r="H23" s="58">
        <v>168</v>
      </c>
      <c r="I23" s="16">
        <v>164</v>
      </c>
      <c r="J23" s="16"/>
      <c r="K23" s="16"/>
      <c r="L23" s="16"/>
      <c r="M23" s="16">
        <f>ROUND((G23+H23+I23)/3,2)</f>
        <v>164.72</v>
      </c>
      <c r="N23" s="16">
        <f>ROUND((F23*M23),2)</f>
        <v>1317.76</v>
      </c>
      <c r="O23" s="12"/>
      <c r="R23" s="91"/>
      <c r="S23" s="88"/>
      <c r="T23" s="90"/>
    </row>
    <row r="24" spans="1:20" x14ac:dyDescent="0.25">
      <c r="A24" s="17"/>
      <c r="B24" s="115" t="s">
        <v>3</v>
      </c>
      <c r="C24" s="116"/>
      <c r="D24" s="18"/>
      <c r="E24" s="18" t="s">
        <v>5</v>
      </c>
      <c r="F24" s="15">
        <f>SUM(F22)</f>
        <v>20</v>
      </c>
      <c r="G24" s="19"/>
      <c r="H24" s="57"/>
      <c r="I24" s="21"/>
      <c r="J24" s="21"/>
      <c r="K24" s="21"/>
      <c r="L24" s="21"/>
      <c r="M24" s="16"/>
      <c r="N24" s="49">
        <f>ROUND((N22+N23),2)</f>
        <v>4612.16</v>
      </c>
      <c r="O24" s="12"/>
      <c r="R24" s="89"/>
      <c r="S24" s="89"/>
      <c r="T24" s="90"/>
    </row>
    <row r="25" spans="1:20" ht="73.5" customHeight="1" x14ac:dyDescent="0.25">
      <c r="A25" s="33">
        <v>9</v>
      </c>
      <c r="B25" s="65" t="s">
        <v>47</v>
      </c>
      <c r="C25" s="34" t="s">
        <v>22</v>
      </c>
      <c r="D25" s="14" t="s">
        <v>2</v>
      </c>
      <c r="E25" s="20" t="s">
        <v>0</v>
      </c>
      <c r="F25" s="15">
        <v>20</v>
      </c>
      <c r="G25" s="21">
        <v>70.14</v>
      </c>
      <c r="H25" s="61">
        <v>75</v>
      </c>
      <c r="I25" s="21">
        <v>71</v>
      </c>
      <c r="J25" s="21"/>
      <c r="K25" s="21"/>
      <c r="L25" s="21"/>
      <c r="M25" s="16">
        <f>ROUND((G25+H25+I25)/3,2)</f>
        <v>72.05</v>
      </c>
      <c r="N25" s="16">
        <f>ROUND((F25*M25),2)</f>
        <v>1441</v>
      </c>
      <c r="O25" s="12"/>
      <c r="R25" s="88"/>
      <c r="S25" s="89"/>
      <c r="T25" s="90"/>
    </row>
    <row r="26" spans="1:20" x14ac:dyDescent="0.25">
      <c r="A26" s="17"/>
      <c r="B26" s="115" t="s">
        <v>3</v>
      </c>
      <c r="C26" s="116"/>
      <c r="D26" s="18"/>
      <c r="E26" s="18" t="s">
        <v>5</v>
      </c>
      <c r="F26" s="15">
        <f>SUM(F25)</f>
        <v>20</v>
      </c>
      <c r="G26" s="19"/>
      <c r="H26" s="57"/>
      <c r="I26" s="21"/>
      <c r="J26" s="21"/>
      <c r="K26" s="21"/>
      <c r="L26" s="21"/>
      <c r="M26" s="16"/>
      <c r="N26" s="49">
        <f>SUM(N25:N25)</f>
        <v>1441</v>
      </c>
      <c r="O26" s="12"/>
      <c r="R26" s="89"/>
      <c r="S26" s="89"/>
      <c r="T26" s="90"/>
    </row>
    <row r="27" spans="1:20" x14ac:dyDescent="0.25">
      <c r="A27" s="30"/>
      <c r="B27" s="35"/>
      <c r="C27" s="35"/>
      <c r="D27" s="36" t="s">
        <v>6</v>
      </c>
      <c r="E27" s="35"/>
      <c r="F27" s="35"/>
      <c r="G27" s="62"/>
      <c r="H27" s="62"/>
      <c r="I27" s="63"/>
      <c r="J27" s="63"/>
      <c r="K27" s="63"/>
      <c r="L27" s="63"/>
      <c r="M27" s="64"/>
      <c r="N27" s="37">
        <f>N8+N11+N13+N15+N17+N19+N21+N24+N26</f>
        <v>48378.47</v>
      </c>
      <c r="O27" s="12"/>
      <c r="R27" s="93"/>
      <c r="S27" s="94"/>
      <c r="T27" s="92"/>
    </row>
    <row r="28" spans="1:20" ht="15.75" customHeight="1" x14ac:dyDescent="0.25">
      <c r="A28" s="38" t="s">
        <v>48</v>
      </c>
      <c r="B28" s="39"/>
      <c r="C28" s="39"/>
      <c r="D28" s="39"/>
      <c r="E28" s="39"/>
      <c r="F28" s="39"/>
      <c r="G28" s="39"/>
      <c r="H28" s="39"/>
      <c r="I28" s="40"/>
      <c r="J28" s="40"/>
      <c r="K28" s="40"/>
      <c r="L28" s="40"/>
      <c r="M28" s="39"/>
      <c r="N28" s="39"/>
      <c r="O28" s="41"/>
      <c r="R28" s="90"/>
      <c r="S28" s="90"/>
      <c r="T28" s="90"/>
    </row>
    <row r="29" spans="1:20" x14ac:dyDescent="0.25">
      <c r="A29" s="42"/>
      <c r="B29" s="42"/>
      <c r="C29" s="42"/>
      <c r="D29" s="42"/>
      <c r="E29" s="42"/>
      <c r="F29" s="4"/>
      <c r="G29" s="40"/>
      <c r="H29" s="40"/>
      <c r="I29" s="4"/>
      <c r="J29" s="4"/>
      <c r="K29" s="4"/>
      <c r="L29" s="4"/>
      <c r="M29" s="40"/>
      <c r="N29" s="43"/>
      <c r="O29" s="44"/>
      <c r="R29" s="90"/>
      <c r="S29" s="90"/>
      <c r="T29" s="90"/>
    </row>
    <row r="30" spans="1:20" ht="15" customHeight="1" x14ac:dyDescent="0.25">
      <c r="A30" s="42"/>
      <c r="B30" s="108" t="s">
        <v>25</v>
      </c>
      <c r="C30" s="109"/>
      <c r="D30" s="109"/>
      <c r="E30" s="109"/>
      <c r="F30" s="109"/>
      <c r="G30" s="109"/>
      <c r="H30" s="109"/>
      <c r="I30" s="109"/>
      <c r="J30" s="109"/>
      <c r="K30" s="45"/>
      <c r="L30" s="45"/>
      <c r="M30" s="4"/>
      <c r="N30" s="4"/>
      <c r="O30" s="44"/>
      <c r="R30" s="90"/>
      <c r="S30" s="90"/>
      <c r="T30" s="90"/>
    </row>
    <row r="31" spans="1:20" x14ac:dyDescent="0.25">
      <c r="A31" s="42"/>
      <c r="B31" s="101"/>
      <c r="C31" s="102"/>
      <c r="D31" s="102"/>
      <c r="E31" s="102"/>
      <c r="F31" s="102"/>
      <c r="G31" s="102"/>
      <c r="H31" s="102"/>
      <c r="I31" s="102"/>
      <c r="J31" s="102"/>
      <c r="K31" s="4"/>
      <c r="L31" s="4"/>
      <c r="M31" s="4"/>
      <c r="N31" s="4"/>
      <c r="O31" s="44"/>
      <c r="R31" s="90"/>
      <c r="S31" s="90"/>
      <c r="T31" s="90"/>
    </row>
    <row r="32" spans="1:20" ht="15.75" x14ac:dyDescent="0.25">
      <c r="A32" s="3"/>
      <c r="B32" s="96"/>
      <c r="C32" s="99"/>
      <c r="D32" s="95"/>
      <c r="E32" s="96"/>
      <c r="F32" s="100"/>
      <c r="G32" s="98"/>
      <c r="H32" s="98"/>
      <c r="I32" s="97"/>
      <c r="J32" s="97"/>
      <c r="K32" s="7"/>
      <c r="L32" s="7"/>
      <c r="M32" s="5"/>
      <c r="N32" s="5"/>
      <c r="O32" s="2"/>
      <c r="R32" s="90"/>
      <c r="S32" s="90"/>
      <c r="T32" s="90"/>
    </row>
    <row r="33" spans="1:15" ht="15.75" customHeight="1" x14ac:dyDescent="0.25">
      <c r="A33" s="6"/>
      <c r="B33" s="108" t="s">
        <v>26</v>
      </c>
      <c r="C33" s="110"/>
      <c r="D33" s="95" t="s">
        <v>28</v>
      </c>
      <c r="E33" s="96"/>
      <c r="F33" s="100"/>
      <c r="G33" s="98"/>
      <c r="H33" s="98"/>
      <c r="I33" s="97"/>
      <c r="J33" s="97"/>
      <c r="M33" s="8"/>
      <c r="N33" s="3"/>
      <c r="O33" s="1"/>
    </row>
    <row r="34" spans="1:15" x14ac:dyDescent="0.25">
      <c r="B34" s="78"/>
      <c r="C34" s="79"/>
      <c r="D34" s="78"/>
      <c r="E34" s="78"/>
      <c r="F34" s="80"/>
      <c r="G34" s="25"/>
      <c r="H34" s="25"/>
      <c r="I34" s="81"/>
      <c r="J34" s="81"/>
    </row>
    <row r="35" spans="1:15" ht="15" customHeight="1" x14ac:dyDescent="0.25">
      <c r="B35" s="78" t="s">
        <v>7</v>
      </c>
      <c r="C35" s="79"/>
      <c r="D35" s="111" t="s">
        <v>27</v>
      </c>
      <c r="E35" s="112"/>
      <c r="F35" s="112"/>
      <c r="G35" s="25"/>
      <c r="H35" s="25"/>
      <c r="I35" s="81"/>
      <c r="J35" s="81"/>
    </row>
    <row r="36" spans="1:15" x14ac:dyDescent="0.25">
      <c r="B36" s="78"/>
      <c r="C36" s="79"/>
      <c r="D36" s="78"/>
      <c r="E36" s="78"/>
      <c r="F36" s="80"/>
      <c r="G36" s="25"/>
      <c r="H36" s="25"/>
      <c r="I36" s="81"/>
      <c r="J36" s="81"/>
    </row>
    <row r="37" spans="1:15" x14ac:dyDescent="0.25">
      <c r="B37" t="s">
        <v>29</v>
      </c>
      <c r="D37" t="s">
        <v>35</v>
      </c>
      <c r="I37" s="81"/>
      <c r="J37" s="81"/>
    </row>
    <row r="38" spans="1:15" x14ac:dyDescent="0.25">
      <c r="B38" t="s">
        <v>30</v>
      </c>
      <c r="D38" t="s">
        <v>36</v>
      </c>
      <c r="I38" s="81"/>
      <c r="J38" s="81"/>
    </row>
    <row r="39" spans="1:15" x14ac:dyDescent="0.25">
      <c r="B39" t="s">
        <v>31</v>
      </c>
      <c r="D39" t="s">
        <v>37</v>
      </c>
      <c r="I39" s="81"/>
      <c r="J39" s="81"/>
    </row>
    <row r="40" spans="1:15" x14ac:dyDescent="0.25">
      <c r="B40" t="s">
        <v>34</v>
      </c>
      <c r="D40" t="s">
        <v>38</v>
      </c>
      <c r="I40" s="81"/>
      <c r="J40" s="81"/>
    </row>
    <row r="41" spans="1:15" x14ac:dyDescent="0.25">
      <c r="B41" t="s">
        <v>32</v>
      </c>
      <c r="D41" t="s">
        <v>39</v>
      </c>
      <c r="I41" s="81"/>
      <c r="J41" s="81"/>
    </row>
    <row r="42" spans="1:15" x14ac:dyDescent="0.25">
      <c r="B42" t="s">
        <v>33</v>
      </c>
      <c r="D42" t="s">
        <v>40</v>
      </c>
      <c r="I42" s="81"/>
      <c r="J42" s="81"/>
    </row>
  </sheetData>
  <mergeCells count="24">
    <mergeCell ref="A6:A7"/>
    <mergeCell ref="C9:C10"/>
    <mergeCell ref="B9:B10"/>
    <mergeCell ref="A9:A10"/>
    <mergeCell ref="C22:C23"/>
    <mergeCell ref="B22:B23"/>
    <mergeCell ref="A22:A23"/>
    <mergeCell ref="A20:A21"/>
    <mergeCell ref="B6:B7"/>
    <mergeCell ref="B21:C21"/>
    <mergeCell ref="B8:C8"/>
    <mergeCell ref="B11:C11"/>
    <mergeCell ref="B19:C19"/>
    <mergeCell ref="B17:C17"/>
    <mergeCell ref="B13:C13"/>
    <mergeCell ref="C6:C7"/>
    <mergeCell ref="B1:M1"/>
    <mergeCell ref="B3:K3"/>
    <mergeCell ref="B30:J30"/>
    <mergeCell ref="B33:C33"/>
    <mergeCell ref="D35:F35"/>
    <mergeCell ref="B4:N4"/>
    <mergeCell ref="B24:C24"/>
    <mergeCell ref="B26:C26"/>
  </mergeCells>
  <pageMargins left="0.19685039370078741" right="0.19685039370078741" top="0.17" bottom="0.17" header="0.17" footer="0.1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Филиппова Марина Геннадьевна</cp:lastModifiedBy>
  <cp:lastPrinted>2020-11-02T10:57:20Z</cp:lastPrinted>
  <dcterms:created xsi:type="dcterms:W3CDTF">2016-01-21T04:36:45Z</dcterms:created>
  <dcterms:modified xsi:type="dcterms:W3CDTF">2020-11-06T12:29:58Z</dcterms:modified>
</cp:coreProperties>
</file>