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23256" windowHeight="13176"/>
  </bookViews>
  <sheets>
    <sheet name="общая нмцк 2019" sheetId="38" r:id="rId1"/>
  </sheets>
  <calcPr calcId="124519"/>
</workbook>
</file>

<file path=xl/calcChain.xml><?xml version="1.0" encoding="utf-8"?>
<calcChain xmlns="http://schemas.openxmlformats.org/spreadsheetml/2006/main">
  <c r="E184" i="38"/>
  <c r="I180"/>
  <c r="J180" s="1"/>
  <c r="J184" s="1"/>
  <c r="E179"/>
  <c r="I175"/>
  <c r="J175" s="1"/>
  <c r="J179" s="1"/>
  <c r="E149" l="1"/>
  <c r="I147"/>
  <c r="J147" s="1"/>
  <c r="J149" s="1"/>
  <c r="E85" l="1"/>
  <c r="I83"/>
  <c r="J83" s="1"/>
  <c r="J85" s="1"/>
  <c r="E67"/>
  <c r="I63"/>
  <c r="J63" s="1"/>
  <c r="J67" s="1"/>
  <c r="E45"/>
  <c r="I41"/>
  <c r="J41" s="1"/>
  <c r="J45" s="1"/>
  <c r="E40"/>
  <c r="I37"/>
  <c r="J37" s="1"/>
  <c r="J40" s="1"/>
  <c r="E29"/>
  <c r="I27"/>
  <c r="J27" s="1"/>
  <c r="J29" s="1"/>
  <c r="E26"/>
  <c r="I22"/>
  <c r="J22" s="1"/>
  <c r="J26" s="1"/>
  <c r="E21"/>
  <c r="I17"/>
  <c r="J17" s="1"/>
  <c r="J21" s="1"/>
  <c r="E16"/>
  <c r="I12"/>
  <c r="J12" s="1"/>
  <c r="J16" s="1"/>
  <c r="E82" l="1"/>
  <c r="I78"/>
  <c r="J78" s="1"/>
  <c r="J82" s="1"/>
  <c r="I86"/>
  <c r="E174" l="1"/>
  <c r="I170"/>
  <c r="J170" s="1"/>
  <c r="J174" s="1"/>
  <c r="E169"/>
  <c r="I165"/>
  <c r="J165" s="1"/>
  <c r="J169" s="1"/>
  <c r="E164"/>
  <c r="I161"/>
  <c r="J161" s="1"/>
  <c r="J164" s="1"/>
  <c r="E160"/>
  <c r="I156"/>
  <c r="J156" s="1"/>
  <c r="J160" s="1"/>
  <c r="E155"/>
  <c r="I152"/>
  <c r="J152" s="1"/>
  <c r="J155" s="1"/>
  <c r="E151"/>
  <c r="I150"/>
  <c r="J150" s="1"/>
  <c r="J151" s="1"/>
  <c r="E146"/>
  <c r="I144"/>
  <c r="J144" s="1"/>
  <c r="J146" s="1"/>
  <c r="E143"/>
  <c r="I141"/>
  <c r="J141" s="1"/>
  <c r="J143" s="1"/>
  <c r="E140"/>
  <c r="I138"/>
  <c r="J138" s="1"/>
  <c r="J140" s="1"/>
  <c r="E137"/>
  <c r="I136"/>
  <c r="J136" s="1"/>
  <c r="J137" s="1"/>
  <c r="E135"/>
  <c r="I131"/>
  <c r="J131" s="1"/>
  <c r="J135" s="1"/>
  <c r="E130"/>
  <c r="I127"/>
  <c r="J127" s="1"/>
  <c r="J130" s="1"/>
  <c r="E126"/>
  <c r="I123"/>
  <c r="J123" s="1"/>
  <c r="J126" s="1"/>
  <c r="E122"/>
  <c r="I118"/>
  <c r="J118" s="1"/>
  <c r="J122" s="1"/>
  <c r="E117"/>
  <c r="I113"/>
  <c r="J113" s="1"/>
  <c r="J117" s="1"/>
  <c r="E112"/>
  <c r="I108"/>
  <c r="J108" s="1"/>
  <c r="J112" s="1"/>
  <c r="I30"/>
  <c r="I8"/>
  <c r="J8" s="1"/>
  <c r="I105"/>
  <c r="I103"/>
  <c r="E107" l="1"/>
  <c r="J105"/>
  <c r="E104"/>
  <c r="J103"/>
  <c r="J104" s="1"/>
  <c r="E102"/>
  <c r="I100"/>
  <c r="J100" s="1"/>
  <c r="E99"/>
  <c r="I97"/>
  <c r="J97" s="1"/>
  <c r="E96"/>
  <c r="I94"/>
  <c r="J94" s="1"/>
  <c r="E93"/>
  <c r="I89"/>
  <c r="J89" s="1"/>
  <c r="E88"/>
  <c r="J86"/>
  <c r="E77"/>
  <c r="I73"/>
  <c r="J73" s="1"/>
  <c r="E72"/>
  <c r="I68"/>
  <c r="J68" s="1"/>
  <c r="E62"/>
  <c r="I58"/>
  <c r="J58" s="1"/>
  <c r="E57"/>
  <c r="I56"/>
  <c r="J56" s="1"/>
  <c r="J57" s="1"/>
  <c r="E55"/>
  <c r="I51"/>
  <c r="J51" s="1"/>
  <c r="E50"/>
  <c r="I46"/>
  <c r="J46" s="1"/>
  <c r="E36"/>
  <c r="I33"/>
  <c r="J33" s="1"/>
  <c r="E32"/>
  <c r="J30"/>
  <c r="E11"/>
  <c r="J11" l="1"/>
  <c r="J36"/>
  <c r="J62"/>
  <c r="J72"/>
  <c r="J102"/>
  <c r="J32"/>
  <c r="J55"/>
  <c r="J50"/>
  <c r="J77"/>
  <c r="J88"/>
  <c r="J96"/>
  <c r="J107"/>
  <c r="J93"/>
  <c r="J99"/>
  <c r="J185" l="1"/>
</calcChain>
</file>

<file path=xl/sharedStrings.xml><?xml version="1.0" encoding="utf-8"?>
<sst xmlns="http://schemas.openxmlformats.org/spreadsheetml/2006/main" count="245" uniqueCount="102">
  <si>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</si>
  <si>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</si>
  <si>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</si>
  <si>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</si>
  <si>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</si>
  <si>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уп.</t>
  </si>
  <si>
    <t>Ощее количество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</si>
  <si>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</si>
  <si>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</si>
  <si>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</si>
  <si>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</si>
  <si>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</si>
  <si>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</si>
  <si>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 по виду товара</t>
  </si>
  <si>
    <t>уп</t>
  </si>
  <si>
    <t>шт.</t>
  </si>
  <si>
    <t xml:space="preserve">Способ размещения заказа: электронный аукцион 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</si>
  <si>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</si>
  <si>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</si>
  <si>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Метод обоснования начальной (максимальной) цены: метод сопоставимых рыночных цен</t>
  </si>
  <si>
    <t xml:space="preserve">IV. Обоснование начальной (максимальной) цены  гражданско-правового договора на поставку хозяйственных товаров </t>
  </si>
  <si>
    <t>Ведро хозяйственное</t>
  </si>
  <si>
    <t>Таз</t>
  </si>
  <si>
    <t>Дезинфици-рующее средство</t>
  </si>
  <si>
    <t>Дезинфицирующее средство в таблетках. Состав: в качестве действующих средств: натриевая соль дихлоризоционуровой кислоты, содержание активного хлора не менее 44,20% и не более 45,5%.    Пластиковая банка -  таблеток не менее 100шт.</t>
  </si>
  <si>
    <t>Доска разделочная</t>
  </si>
  <si>
    <t>Мыло детское жидкое</t>
  </si>
  <si>
    <t xml:space="preserve">Состав: натриевые соли жирных кислот, пищевых жиров, масло, вода, парфюмерная отдушка, двуокись титана, антиоксидант, пластификатор, красители. Форма выпуска: флакон с насос-дозатором не менее 300мл. </t>
  </si>
  <si>
    <t>Перчатки резиновые</t>
  </si>
  <si>
    <t>Порошок стиральный</t>
  </si>
  <si>
    <t>Губка для мытья посуды</t>
  </si>
  <si>
    <t>Полотно нетканное</t>
  </si>
  <si>
    <t>Ершик</t>
  </si>
  <si>
    <t>Мыло жидкое антибактериальное</t>
  </si>
  <si>
    <t>Средство для очистки канализационных труб</t>
  </si>
  <si>
    <t>Чистящее средство для удаления жира</t>
  </si>
  <si>
    <t>Совок для мусора</t>
  </si>
  <si>
    <t>Мочалка металлическая для посуды</t>
  </si>
  <si>
    <t>Ведро мусорное</t>
  </si>
  <si>
    <t>рул</t>
  </si>
  <si>
    <t>Чистящее средство</t>
  </si>
  <si>
    <t xml:space="preserve"> Директор школы ________________________А.А.Латыпов</t>
  </si>
  <si>
    <t>В виде порошка. Состав: карбонат кальция, сода, А-ПАВ, дезинфицирующий компонент, краситель, отдушка. Форма выпуска: пластиковая упаковка не менее 400 гр.</t>
  </si>
  <si>
    <t xml:space="preserve">Ершик для чистки унитазов, материал полипропилен. Высота не более 36 см, длина не более 10 см, диаметр не более 13 см
</t>
  </si>
  <si>
    <t xml:space="preserve">Ведро с крышкой оснащено педалью для поднятия крышки. Урна из полипропилена. Объем внешнего контейнера не менее 11 литров. Объем внутреннего ведра не менее 9,5 литров. Цвет: серый. </t>
  </si>
  <si>
    <t xml:space="preserve">Материал: нержавеющая сталь, цельнотянутое.Плоское дно. Оснащение  рукояткой для удобной переноски, с крышкой и сливом в виде носика. Объем не менее 9 л и не более  10 л.  Для хранения и переноски пищевых продуктов. С шкалой внутри. </t>
  </si>
  <si>
    <t xml:space="preserve">Материал: нержавеющая сталь, цельнотянутое.Плоское дно. Оснащение  рукояткой для удобной переноски, с крышкой и сливом в виде носика. Объем не менее 10 л и не более  11 л.  Для хранения и переноски пищевых продуктов. С шкалой внутри. </t>
  </si>
  <si>
    <t>Корзина</t>
  </si>
  <si>
    <t xml:space="preserve">Материал: нержавеющая сталь. Объем не менее 10 л и не более  11 л. Форма: круглая.  Для хранения пищевых продуктов. </t>
  </si>
  <si>
    <t>Размер не менее 30см*80см*3см из твердых пород дерева. Массив.</t>
  </si>
  <si>
    <t>Размер не менее 21см*30см*1,5см из твердых пород дерева. Массив.</t>
  </si>
  <si>
    <t>Размер не менее 20см*40см*3см из твердых пород дерева. Массив.</t>
  </si>
  <si>
    <t>Размер не менее 28,5см*50см*3см из твердых пород дерева. Массив.</t>
  </si>
  <si>
    <t>Губка 2-слойная. Состав: 1-слой поролон, 2-слой текстильный абразивный.  Размер 1 губки:  не менее 3х10х7 см. В упаковке не менее 10шт.</t>
  </si>
  <si>
    <t>Средство дезинфицирующее</t>
  </si>
  <si>
    <t>Для обработки яиц. Состав: прозрачная жидкость без запаха и ярко выраженного цвета. Действующие вещества: компоненты из щелочи в пересчете на гидроокись натрия - 12%, алкилдиметилбензиламмония хлорид - 1%. Форма выпуска: канистра не менее 5 л.</t>
  </si>
  <si>
    <t>Сода кальцинированная</t>
  </si>
  <si>
    <t xml:space="preserve">Ширина не менее 145 см, Длина рулона не менее 50 м.  Плотность материала  не менее 170 г/кв.м. </t>
  </si>
  <si>
    <t>Котел</t>
  </si>
  <si>
    <t>Материал: нержавеющая сталь. Объем не менее 50 л и не более  55 л. Тройное дно, подходит для индукционной плиты.</t>
  </si>
  <si>
    <t>Дата составления сводной  таблицы  от 26.04.2019 года</t>
  </si>
  <si>
    <t>Коммерческое предложение № б/н от 27.03.2019г</t>
  </si>
  <si>
    <t>Коммерческое предложение № б/н от 20.02.2019г</t>
  </si>
  <si>
    <t>Коммерческое предложение №б/н от 10.04.2019г</t>
  </si>
  <si>
    <t xml:space="preserve">Кальцинированная, порошок белого цвета. Форма выпуска: картонная пачка объем не менее 600 гр. </t>
  </si>
  <si>
    <t>Литр;^кубический дециметр</t>
  </si>
  <si>
    <t>Мыло туалетное жидкое</t>
  </si>
  <si>
    <t xml:space="preserve">Наличие антибактериального компонента: нет Наличие ароматической отдушки: да
</t>
  </si>
  <si>
    <t>Мыло хозяйственное твердое</t>
  </si>
  <si>
    <t xml:space="preserve">Группа мыла: I.
Наличие антибактериального компонента: нет
</t>
  </si>
  <si>
    <t xml:space="preserve">Хозяйственные, резиновые, 100% латекс, размер М-100 шт., размер L-100 шт., индивидуальная упаковка каждой пары. </t>
  </si>
  <si>
    <t xml:space="preserve">Для детского белья: нет
Назначение: для цветного белья
Средство с отбеливающим эффектом: нет
Тип стирки: машинная стирка (автомат)
</t>
  </si>
  <si>
    <t>кг</t>
  </si>
  <si>
    <t xml:space="preserve">Для детского белья: да
Назначение: для цветного белья
Средство с отбеливающим эффектом: нет
Тип стирки: машинная стирка (автомат)
</t>
  </si>
  <si>
    <t>Средства моющие для стекол и зеркал</t>
  </si>
  <si>
    <t xml:space="preserve">Наличие антибактериального компонента: нет
Наличие антистатического компонента: нет
Средство спиртосодержащее: да
Форма выпуска: спрей
 </t>
  </si>
  <si>
    <t>Средства отбеливающие для стирки</t>
  </si>
  <si>
    <t xml:space="preserve">Для детского белья: да
Назначение: для цветного белья
Средство с дезинфицирующим эффектом: нет
Средство с пятновыводящим эффектом: да
Тип средства: кислородосодержащее
Форма выпуска: жидкость
</t>
  </si>
  <si>
    <t>Средства моющие для туалетов и ванных комнат</t>
  </si>
  <si>
    <t xml:space="preserve">Наличие антибактериального компонента: да
Средство спиртосодержащее: нет
Средство хлорсодержащее: нет
Форма выпуска: гель
</t>
  </si>
  <si>
    <t>Тряпка текстильная для очистки поверхностей</t>
  </si>
  <si>
    <t xml:space="preserve">Вид материала: микрофибра
Назначение: для удаления пыли
Тряпка в рулоне: нет
</t>
  </si>
  <si>
    <t xml:space="preserve">Наличие антибактериального компонента: да
Средство концентрированное: да
Средство спиртосодержащее: нет
Средство хлорсодержащее: да
Форма выпуска: жидкость
</t>
  </si>
  <si>
    <t>Мыло туалетное твердое</t>
  </si>
  <si>
    <t xml:space="preserve">Марка мыла: детское (Д) 
Наличие антибактериального компонента: нет
Наличие ароматической отдушки: нет
</t>
  </si>
  <si>
    <t>Итого: Начальная (максимальная) цена контракта:  577 057 (пятьсот семьдесят семь тысяч пятьдесят семь) рублей 76 копеек.</t>
  </si>
  <si>
    <t xml:space="preserve">Материал: пластик. Оснащение  рукояткой для удобной переноски, без крышки. Объем не менее 10 л и не более  11 л. Цвет: зеленый – 40 шт, синий – 40 шт, красный – 40 шт. Для хранения и переноски пищевых продуктов. </t>
  </si>
  <si>
    <t xml:space="preserve">Материал: пластик. Оснащение  рукояткой для удобной переноски, с фиксирующей крышкой и сливом в виде носика. Объем не менее 10 л и не более  11 л. Цвет: синий. Для хранения и переноски пищевых продуктов. С шкалой внутри. </t>
  </si>
  <si>
    <t xml:space="preserve">Материал: пластик. Оснащение  рукояткой для удобной переноски, без крышки. Объем не менее 8 л и не более  9 л. Цвет: зеленый – 22 шт, синий – 22 шт, красный –22 шт. Для хранения и переноски пищевых продуктов. С шкалой внутри. </t>
  </si>
  <si>
    <t xml:space="preserve">Материал: пластик. Оснащение  рукояткой для удобной переноски, без крышки. Объем не менее 5 л и не более  6 л. Цвет: зеленый – 22 шт, синий – 22 шт, красный – 22 шт. Для хранения и переноски пищевых продуктов. С шкалой внутри. </t>
  </si>
  <si>
    <t xml:space="preserve">Материал: пластик. Оснащение  рукояткой для удобной переноски, без крышки. Объем не менее 3 л и не более  4 л. Цвет: зеленый - 22 шт, синий – 22 шт, красный – 22 шт. Для хранения и переноски пищевых продуктов. С шкалой внутри. </t>
  </si>
  <si>
    <t>Материал: пластик. Для переноски кастрюль. Оснащена  двумя металлическими ручками для удобной переноски. Размер не менее Д480*Ш370*В250мм. Цвет: красный. Объем не менее 30л.</t>
  </si>
  <si>
    <t xml:space="preserve">Материал: пластик. Объем не менее 5 л и не более  6 л. Форма: круглая. Цвет: зеленый – 8 шт, синий – 8 шт, красный – 8 шт. Для хранения пищевых продуктов. </t>
  </si>
  <si>
    <t xml:space="preserve">Материал: пластик. Объем не менее 6 л и не более  7 л. Форма: круглая. Цвет: зеленый – 8 шт, синий – 8 шт, красный – 8 шт. Для хранения пищевых продуктов.  </t>
  </si>
  <si>
    <t xml:space="preserve">Материал:пластик. Объем не менее 9 л и не более  10 л. Форма: круглая. Цвет: зеленый – 5 шт, синий – 5 шт, красный – 5 шт. Для хранения пищевых продуктов. </t>
  </si>
  <si>
    <t xml:space="preserve">Материал: пластик. Объем не менее 10 л и не более  11 л. Форма: круглая. Цвет: зеленый -5 шт, синий – 5 шт, красный – 5 шт. Для хранения пищевых продуктов. </t>
  </si>
  <si>
    <t>Кожный антисептик. Состав: в качестве действующих веществ средство содержит 2-пропанол, 1-пропанол, алкилдиметилбензиламмоний хлорид и дидецилдиметиламмоний хлорид,  функциональные добавки, увлажняющие и ухаживающие за кожей компоненты. Форма выпуска: флакон не менее 1л.</t>
  </si>
  <si>
    <t xml:space="preserve">Совок для мусора пластмассовый.
Кромка из резинопластика.
Размер не менее 20 х 28 см и не более 21х29см. 
</t>
  </si>
  <si>
    <t xml:space="preserve">Тип: Жесткая.  Материал изготовления:  металл.   Форма:  круглая.  
</t>
  </si>
  <si>
    <t xml:space="preserve">Состав: комплексообразующий агент, поверхностно-активные вещества, растворители, добавки, гидроксид натрия, аромотизатор, стабилизирующие вещества, очищенная вода. Форма выпуска: пластиковая бутылка с распылителем не менее 400 гр. </t>
  </si>
  <si>
    <t xml:space="preserve">Гель для устранения засоров в канализационных трубах. Состав: хлорсодержащий отбеливатель, неионогенные ПАВ. Подходит для
металлических и пластиковых труб. Форма выпуска: пластиковая упаковка не менее 500 гр.
</t>
  </si>
  <si>
    <t>Состав: действующим веществом (ДВ) является ЧАС. Рецептура содержит комплекс синтетических ПАВ (в число которых входит и ЧАС): диэтаноламид, раствор изотеазолинонов, хлорид натрия и лимонную кислоту, каждое из которых обладает фунгицидным или биоцидным действием. Форма выпуска: флакон не менее 1 л.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</si>
</sst>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/>
    <xf numFmtId="0" fontId="5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2" fontId="6" fillId="0" borderId="0" xfId="0" applyNumberFormat="1" applyFont="1" applyFill="1" applyAlignment="1"/>
    <xf numFmtId="0" fontId="9" fillId="0" borderId="0" xfId="0" applyFont="1" applyAlignment="1"/>
    <xf numFmtId="0" fontId="6" fillId="0" borderId="0" xfId="0" applyFont="1" applyFill="1" applyAlignment="1">
      <alignment wrapText="1"/>
    </xf>
    <xf numFmtId="0" fontId="6" fillId="4" borderId="0" xfId="0" applyFont="1" applyFill="1" applyAlignment="1"/>
    <xf numFmtId="0" fontId="0" fillId="0" borderId="0" xfId="0" applyFill="1" applyAlignment="1"/>
    <xf numFmtId="0" fontId="7" fillId="0" borderId="0" xfId="0" applyFont="1" applyFill="1" applyAlignment="1"/>
    <xf numFmtId="0" fontId="9" fillId="0" borderId="0" xfId="0" applyFont="1" applyFill="1" applyBorder="1"/>
    <xf numFmtId="0" fontId="9" fillId="0" borderId="0" xfId="0" applyFont="1" applyFill="1" applyAlignment="1"/>
    <xf numFmtId="4" fontId="0" fillId="0" borderId="0" xfId="0" applyNumberFormat="1" applyAlignment="1"/>
    <xf numFmtId="0" fontId="16" fillId="5" borderId="0" xfId="3" quotePrefix="1" applyFill="1" applyAlignment="1">
      <alignment horizontal="left"/>
    </xf>
    <xf numFmtId="0" fontId="15" fillId="5" borderId="0" xfId="0" applyFont="1" applyFill="1"/>
    <xf numFmtId="0" fontId="15" fillId="5" borderId="0" xfId="0" quotePrefix="1" applyFont="1" applyFill="1" applyAlignment="1">
      <alignment horizontal="left"/>
    </xf>
    <xf numFmtId="0" fontId="6" fillId="5" borderId="0" xfId="0" applyFont="1" applyFill="1" applyBorder="1" applyAlignment="1"/>
    <xf numFmtId="0" fontId="6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5" borderId="0" xfId="0" applyFont="1" applyFill="1"/>
    <xf numFmtId="0" fontId="7" fillId="5" borderId="2" xfId="0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/>
    <xf numFmtId="0" fontId="7" fillId="5" borderId="0" xfId="0" applyFont="1" applyFill="1" applyAlignment="1"/>
    <xf numFmtId="0" fontId="9" fillId="5" borderId="0" xfId="0" applyFont="1" applyFill="1" applyAlignment="1"/>
    <xf numFmtId="0" fontId="14" fillId="5" borderId="0" xfId="0" applyFont="1" applyFill="1" applyAlignment="1">
      <alignment vertical="center"/>
    </xf>
    <xf numFmtId="2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0" fontId="8" fillId="5" borderId="0" xfId="0" applyFont="1" applyFill="1" applyBorder="1" applyAlignment="1"/>
    <xf numFmtId="0" fontId="0" fillId="5" borderId="0" xfId="0" applyFill="1" applyAlignment="1"/>
    <xf numFmtId="0" fontId="13" fillId="5" borderId="0" xfId="0" applyFont="1" applyFill="1"/>
    <xf numFmtId="0" fontId="0" fillId="5" borderId="0" xfId="0" applyFill="1"/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/>
    <xf numFmtId="0" fontId="2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2" fillId="5" borderId="0" xfId="0" applyFont="1" applyFill="1" applyAlignment="1">
      <alignment vertical="center"/>
    </xf>
    <xf numFmtId="0" fontId="7" fillId="5" borderId="0" xfId="0" quotePrefix="1" applyFont="1" applyFill="1" applyAlignment="1"/>
    <xf numFmtId="0" fontId="9" fillId="0" borderId="0" xfId="0" applyFont="1" applyFill="1" applyBorder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2" xfId="0" applyFont="1" applyFill="1" applyBorder="1" applyAlignment="1"/>
    <xf numFmtId="0" fontId="7" fillId="5" borderId="1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0" xfId="0" applyFont="1" applyFill="1" applyBorder="1" applyAlignment="1">
      <alignment horizontal="left" vertical="top" wrapText="1"/>
    </xf>
    <xf numFmtId="0" fontId="18" fillId="6" borderId="0" xfId="0" applyFont="1" applyFill="1"/>
    <xf numFmtId="0" fontId="8" fillId="6" borderId="6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left" vertical="center"/>
    </xf>
    <xf numFmtId="0" fontId="8" fillId="6" borderId="0" xfId="0" applyFont="1" applyFill="1" applyAlignment="1"/>
    <xf numFmtId="0" fontId="8" fillId="6" borderId="0" xfId="0" applyFont="1" applyFill="1"/>
    <xf numFmtId="4" fontId="6" fillId="5" borderId="2" xfId="1" applyNumberFormat="1" applyFont="1" applyFill="1" applyBorder="1" applyAlignment="1">
      <alignment horizontal="center"/>
    </xf>
    <xf numFmtId="4" fontId="7" fillId="5" borderId="2" xfId="1" applyNumberFormat="1" applyFont="1" applyFill="1" applyBorder="1" applyAlignment="1">
      <alignment horizontal="center"/>
    </xf>
    <xf numFmtId="4" fontId="6" fillId="5" borderId="2" xfId="0" applyNumberFormat="1" applyFont="1" applyFill="1" applyBorder="1" applyAlignment="1">
      <alignment horizontal="center"/>
    </xf>
    <xf numFmtId="4" fontId="11" fillId="5" borderId="2" xfId="0" applyNumberFormat="1" applyFont="1" applyFill="1" applyBorder="1" applyAlignment="1"/>
    <xf numFmtId="4" fontId="7" fillId="5" borderId="2" xfId="0" applyNumberFormat="1" applyFont="1" applyFill="1" applyBorder="1" applyAlignment="1">
      <alignment horizontal="center"/>
    </xf>
    <xf numFmtId="4" fontId="7" fillId="5" borderId="6" xfId="0" applyNumberFormat="1" applyFont="1" applyFill="1" applyBorder="1" applyAlignment="1">
      <alignment horizontal="center"/>
    </xf>
    <xf numFmtId="4" fontId="6" fillId="0" borderId="0" xfId="0" applyNumberFormat="1" applyFont="1" applyFill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/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0" xfId="0" applyFont="1" applyFill="1" applyAlignment="1"/>
    <xf numFmtId="2" fontId="7" fillId="5" borderId="1" xfId="1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top" wrapText="1"/>
    </xf>
    <xf numFmtId="0" fontId="19" fillId="5" borderId="0" xfId="0" applyFont="1" applyFill="1" applyBorder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4" fontId="6" fillId="5" borderId="5" xfId="0" applyNumberFormat="1" applyFont="1" applyFill="1" applyBorder="1" applyAlignment="1">
      <alignment horizontal="center"/>
    </xf>
    <xf numFmtId="4" fontId="6" fillId="5" borderId="10" xfId="0" applyNumberFormat="1" applyFont="1" applyFill="1" applyBorder="1" applyAlignment="1">
      <alignment horizontal="center"/>
    </xf>
    <xf numFmtId="4" fontId="6" fillId="5" borderId="6" xfId="0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0" fillId="0" borderId="8" xfId="0" applyBorder="1"/>
    <xf numFmtId="0" fontId="10" fillId="0" borderId="8" xfId="0" applyFont="1" applyBorder="1" applyAlignment="1">
      <alignment horizontal="left" vertical="top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6" fillId="5" borderId="5" xfId="0" applyFont="1" applyFill="1" applyBorder="1" applyAlignment="1">
      <alignment horizontal="center" vertical="distributed" wrapText="1"/>
    </xf>
    <xf numFmtId="0" fontId="6" fillId="5" borderId="6" xfId="0" applyFont="1" applyFill="1" applyBorder="1" applyAlignment="1">
      <alignment horizontal="center" vertical="distributed" wrapText="1"/>
    </xf>
    <xf numFmtId="0" fontId="6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" fillId="5" borderId="0" xfId="0" quotePrefix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5" borderId="12" xfId="0" applyFont="1" applyFill="1" applyBorder="1" applyAlignment="1"/>
    <xf numFmtId="0" fontId="0" fillId="5" borderId="12" xfId="0" applyFill="1" applyBorder="1" applyAlignment="1"/>
    <xf numFmtId="0" fontId="0" fillId="5" borderId="6" xfId="0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horizontal="center"/>
    </xf>
    <xf numFmtId="4" fontId="6" fillId="5" borderId="6" xfId="1" applyNumberFormat="1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49"/>
  <sheetViews>
    <sheetView tabSelected="1" zoomScale="80" zoomScaleNormal="80" workbookViewId="0">
      <selection activeCell="N145" sqref="N145"/>
    </sheetView>
  </sheetViews>
  <sheetFormatPr defaultColWidth="9.109375" defaultRowHeight="14.4"/>
  <cols>
    <col min="1" max="1" width="6.44140625" style="44" customWidth="1"/>
    <col min="2" max="2" width="18" style="45" customWidth="1"/>
    <col min="3" max="3" width="43" style="45" customWidth="1"/>
    <col min="4" max="4" width="10.33203125" style="44" customWidth="1"/>
    <col min="5" max="5" width="10.21875" style="46" customWidth="1"/>
    <col min="6" max="6" width="10" style="47" customWidth="1"/>
    <col min="7" max="7" width="11.5546875" style="47" customWidth="1"/>
    <col min="8" max="8" width="10.33203125" style="47" customWidth="1"/>
    <col min="9" max="9" width="12.109375" style="47" customWidth="1"/>
    <col min="10" max="10" width="15.109375" style="47" customWidth="1"/>
    <col min="11" max="11" width="9.109375" style="1"/>
    <col min="12" max="12" width="15.6640625" style="1" customWidth="1"/>
    <col min="13" max="13" width="21.88671875" style="1" customWidth="1"/>
    <col min="14" max="14" width="19.6640625" style="1" customWidth="1"/>
    <col min="15" max="16384" width="9.109375" style="1"/>
  </cols>
  <sheetData>
    <row r="1" spans="1:73" ht="14.25" customHeight="1">
      <c r="A1" s="136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2"/>
      <c r="L1" s="10"/>
      <c r="M1" s="10"/>
    </row>
    <row r="2" spans="1:73" ht="9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2"/>
      <c r="L2" s="10"/>
      <c r="M2" s="10"/>
    </row>
    <row r="3" spans="1:73" ht="15" customHeight="1">
      <c r="A3" s="137" t="s">
        <v>19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0"/>
      <c r="M3" s="10"/>
    </row>
    <row r="4" spans="1:73" ht="15.6">
      <c r="A4" s="139" t="s">
        <v>16</v>
      </c>
      <c r="B4" s="140"/>
      <c r="C4" s="140"/>
      <c r="D4" s="140"/>
      <c r="E4" s="140"/>
      <c r="F4" s="140"/>
      <c r="G4" s="140"/>
      <c r="H4" s="140"/>
      <c r="I4" s="140"/>
      <c r="J4" s="18"/>
      <c r="K4" s="3"/>
      <c r="L4" s="10"/>
      <c r="M4" s="10"/>
      <c r="N4" s="14"/>
    </row>
    <row r="5" spans="1:73" s="4" customFormat="1" ht="15.75" customHeight="1">
      <c r="A5" s="117" t="s">
        <v>0</v>
      </c>
      <c r="B5" s="117" t="s">
        <v>1</v>
      </c>
      <c r="C5" s="117" t="s">
        <v>2</v>
      </c>
      <c r="D5" s="117" t="s">
        <v>3</v>
      </c>
      <c r="E5" s="142" t="s">
        <v>6</v>
      </c>
      <c r="F5" s="144" t="s">
        <v>7</v>
      </c>
      <c r="G5" s="145"/>
      <c r="H5" s="146"/>
      <c r="I5" s="115" t="s">
        <v>12</v>
      </c>
      <c r="J5" s="150" t="s">
        <v>11</v>
      </c>
    </row>
    <row r="6" spans="1:73" s="8" customFormat="1" ht="30.75" customHeight="1">
      <c r="A6" s="141"/>
      <c r="B6" s="141"/>
      <c r="C6" s="141"/>
      <c r="D6" s="141"/>
      <c r="E6" s="143"/>
      <c r="F6" s="84" t="s">
        <v>8</v>
      </c>
      <c r="G6" s="84" t="s">
        <v>9</v>
      </c>
      <c r="H6" s="52" t="s">
        <v>10</v>
      </c>
      <c r="I6" s="141"/>
      <c r="J6" s="151"/>
    </row>
    <row r="7" spans="1:73" s="4" customFormat="1" ht="16.5" customHeight="1">
      <c r="A7" s="54"/>
      <c r="B7" s="144"/>
      <c r="C7" s="146"/>
      <c r="D7" s="19"/>
      <c r="E7" s="20"/>
      <c r="F7" s="90"/>
      <c r="G7" s="21"/>
      <c r="H7" s="21"/>
      <c r="I7" s="22"/>
      <c r="J7" s="68"/>
    </row>
    <row r="8" spans="1:73" s="9" customFormat="1" ht="60.75" customHeight="1">
      <c r="A8" s="98">
        <v>1</v>
      </c>
      <c r="B8" s="115" t="s">
        <v>21</v>
      </c>
      <c r="C8" s="147" t="s">
        <v>86</v>
      </c>
      <c r="D8" s="98" t="s">
        <v>4</v>
      </c>
      <c r="E8" s="101">
        <v>120</v>
      </c>
      <c r="F8" s="104">
        <v>72.5</v>
      </c>
      <c r="G8" s="104">
        <v>95.16</v>
      </c>
      <c r="H8" s="104">
        <v>83.15</v>
      </c>
      <c r="I8" s="104">
        <f t="shared" ref="I8" si="0">ROUND((F8+G8+H8)/3,2)</f>
        <v>83.6</v>
      </c>
      <c r="J8" s="107">
        <f>E8*I8</f>
        <v>10032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9" customFormat="1" ht="40.799999999999997" customHeight="1">
      <c r="A9" s="99"/>
      <c r="B9" s="120"/>
      <c r="C9" s="148"/>
      <c r="D9" s="99"/>
      <c r="E9" s="102"/>
      <c r="F9" s="105"/>
      <c r="G9" s="105"/>
      <c r="H9" s="105"/>
      <c r="I9" s="105"/>
      <c r="J9" s="10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9" customFormat="1" ht="23.4" hidden="1" customHeight="1">
      <c r="A10" s="114"/>
      <c r="B10" s="114"/>
      <c r="C10" s="149"/>
      <c r="D10" s="100"/>
      <c r="E10" s="103"/>
      <c r="F10" s="106"/>
      <c r="G10" s="106"/>
      <c r="H10" s="106"/>
      <c r="I10" s="106"/>
      <c r="J10" s="10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11" customFormat="1" ht="15.6">
      <c r="A11" s="51"/>
      <c r="B11" s="110" t="s">
        <v>13</v>
      </c>
      <c r="C11" s="112"/>
      <c r="D11" s="25" t="s">
        <v>4</v>
      </c>
      <c r="E11" s="26">
        <f>SUM(E8:E10)</f>
        <v>120</v>
      </c>
      <c r="F11" s="89"/>
      <c r="G11" s="27"/>
      <c r="H11" s="27"/>
      <c r="I11" s="28"/>
      <c r="J11" s="69">
        <f>SUM(J8:J10)</f>
        <v>10032</v>
      </c>
    </row>
    <row r="12" spans="1:73" s="9" customFormat="1" ht="15.6">
      <c r="A12" s="98">
        <v>2</v>
      </c>
      <c r="B12" s="115" t="s">
        <v>21</v>
      </c>
      <c r="C12" s="98" t="s">
        <v>87</v>
      </c>
      <c r="D12" s="98" t="s">
        <v>4</v>
      </c>
      <c r="E12" s="101">
        <v>2</v>
      </c>
      <c r="F12" s="104">
        <v>219.3</v>
      </c>
      <c r="G12" s="104">
        <v>193.5</v>
      </c>
      <c r="H12" s="104">
        <v>195.35</v>
      </c>
      <c r="I12" s="104">
        <f t="shared" ref="I12" si="1">ROUND((F12+G12+H12)/3,2)</f>
        <v>202.72</v>
      </c>
      <c r="J12" s="107">
        <f>E12*I12</f>
        <v>405.44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9" customFormat="1" ht="15.6">
      <c r="A13" s="113"/>
      <c r="B13" s="113"/>
      <c r="C13" s="113"/>
      <c r="D13" s="99"/>
      <c r="E13" s="102"/>
      <c r="F13" s="105"/>
      <c r="G13" s="105"/>
      <c r="H13" s="105"/>
      <c r="I13" s="105"/>
      <c r="J13" s="10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9" customFormat="1" ht="15.6">
      <c r="A14" s="113"/>
      <c r="B14" s="113"/>
      <c r="C14" s="113"/>
      <c r="D14" s="99"/>
      <c r="E14" s="102"/>
      <c r="F14" s="105"/>
      <c r="G14" s="105"/>
      <c r="H14" s="105"/>
      <c r="I14" s="105"/>
      <c r="J14" s="10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9" customFormat="1" ht="69.599999999999994" customHeight="1">
      <c r="A15" s="114"/>
      <c r="B15" s="114"/>
      <c r="C15" s="114"/>
      <c r="D15" s="100"/>
      <c r="E15" s="103"/>
      <c r="F15" s="106"/>
      <c r="G15" s="106"/>
      <c r="H15" s="106"/>
      <c r="I15" s="106"/>
      <c r="J15" s="10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11" customFormat="1" ht="15.6">
      <c r="A16" s="78"/>
      <c r="B16" s="110" t="s">
        <v>13</v>
      </c>
      <c r="C16" s="112"/>
      <c r="D16" s="25" t="s">
        <v>4</v>
      </c>
      <c r="E16" s="26">
        <f>SUM(E12:E15)</f>
        <v>2</v>
      </c>
      <c r="F16" s="89"/>
      <c r="G16" s="27"/>
      <c r="H16" s="27"/>
      <c r="I16" s="28"/>
      <c r="J16" s="69">
        <f>SUM(J12:J15)</f>
        <v>405.44</v>
      </c>
    </row>
    <row r="17" spans="1:73" s="9" customFormat="1" ht="15.6">
      <c r="A17" s="98">
        <v>3</v>
      </c>
      <c r="B17" s="115" t="s">
        <v>21</v>
      </c>
      <c r="C17" s="98" t="s">
        <v>45</v>
      </c>
      <c r="D17" s="98" t="s">
        <v>4</v>
      </c>
      <c r="E17" s="101">
        <v>15</v>
      </c>
      <c r="F17" s="104">
        <v>1350</v>
      </c>
      <c r="G17" s="104">
        <v>750</v>
      </c>
      <c r="H17" s="104">
        <v>850</v>
      </c>
      <c r="I17" s="104">
        <f t="shared" ref="I17" si="2">ROUND((F17+G17+H17)/3,2)</f>
        <v>983.33</v>
      </c>
      <c r="J17" s="107">
        <f>E17*I17</f>
        <v>14749.95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9" customFormat="1" ht="15.6">
      <c r="A18" s="113"/>
      <c r="B18" s="113"/>
      <c r="C18" s="113"/>
      <c r="D18" s="99"/>
      <c r="E18" s="102"/>
      <c r="F18" s="105"/>
      <c r="G18" s="105"/>
      <c r="H18" s="105"/>
      <c r="I18" s="105"/>
      <c r="J18" s="10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9" customFormat="1" ht="15.6">
      <c r="A19" s="113"/>
      <c r="B19" s="113"/>
      <c r="C19" s="113"/>
      <c r="D19" s="99"/>
      <c r="E19" s="102"/>
      <c r="F19" s="105"/>
      <c r="G19" s="105"/>
      <c r="H19" s="105"/>
      <c r="I19" s="105"/>
      <c r="J19" s="10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9" customFormat="1" ht="54" customHeight="1">
      <c r="A20" s="114"/>
      <c r="B20" s="114"/>
      <c r="C20" s="114"/>
      <c r="D20" s="100"/>
      <c r="E20" s="103"/>
      <c r="F20" s="106"/>
      <c r="G20" s="106"/>
      <c r="H20" s="106"/>
      <c r="I20" s="106"/>
      <c r="J20" s="10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11" customFormat="1" ht="15.6">
      <c r="A21" s="78"/>
      <c r="B21" s="110" t="s">
        <v>13</v>
      </c>
      <c r="C21" s="112"/>
      <c r="D21" s="25" t="s">
        <v>4</v>
      </c>
      <c r="E21" s="26">
        <f>SUM(E17:E20)</f>
        <v>15</v>
      </c>
      <c r="F21" s="89"/>
      <c r="G21" s="27"/>
      <c r="H21" s="27"/>
      <c r="I21" s="28"/>
      <c r="J21" s="69">
        <f>SUM(J17:J20)</f>
        <v>14749.95</v>
      </c>
    </row>
    <row r="22" spans="1:73" s="9" customFormat="1" ht="15.6">
      <c r="A22" s="98">
        <v>4</v>
      </c>
      <c r="B22" s="115" t="s">
        <v>21</v>
      </c>
      <c r="C22" s="98" t="s">
        <v>46</v>
      </c>
      <c r="D22" s="98" t="s">
        <v>4</v>
      </c>
      <c r="E22" s="101">
        <v>12</v>
      </c>
      <c r="F22" s="104">
        <v>1580</v>
      </c>
      <c r="G22" s="104">
        <v>1050</v>
      </c>
      <c r="H22" s="104">
        <v>1200</v>
      </c>
      <c r="I22" s="104">
        <f t="shared" ref="I22" si="3">ROUND((F22+G22+H22)/3,2)</f>
        <v>1276.67</v>
      </c>
      <c r="J22" s="107">
        <f>E22*I22</f>
        <v>15320.04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9" customFormat="1" ht="15.6">
      <c r="A23" s="113"/>
      <c r="B23" s="113"/>
      <c r="C23" s="113"/>
      <c r="D23" s="99"/>
      <c r="E23" s="102"/>
      <c r="F23" s="105"/>
      <c r="G23" s="105"/>
      <c r="H23" s="105"/>
      <c r="I23" s="105"/>
      <c r="J23" s="10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s="9" customFormat="1" ht="15.6">
      <c r="A24" s="113"/>
      <c r="B24" s="113"/>
      <c r="C24" s="113"/>
      <c r="D24" s="99"/>
      <c r="E24" s="102"/>
      <c r="F24" s="105"/>
      <c r="G24" s="105"/>
      <c r="H24" s="105"/>
      <c r="I24" s="105"/>
      <c r="J24" s="10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s="9" customFormat="1" ht="54" customHeight="1">
      <c r="A25" s="114"/>
      <c r="B25" s="114"/>
      <c r="C25" s="114"/>
      <c r="D25" s="100"/>
      <c r="E25" s="103"/>
      <c r="F25" s="106"/>
      <c r="G25" s="106"/>
      <c r="H25" s="106"/>
      <c r="I25" s="106"/>
      <c r="J25" s="10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s="11" customFormat="1" ht="15.6">
      <c r="A26" s="78"/>
      <c r="B26" s="110" t="s">
        <v>13</v>
      </c>
      <c r="C26" s="112"/>
      <c r="D26" s="25" t="s">
        <v>4</v>
      </c>
      <c r="E26" s="26">
        <f>SUM(E22:E25)</f>
        <v>12</v>
      </c>
      <c r="F26" s="89"/>
      <c r="G26" s="27"/>
      <c r="H26" s="27"/>
      <c r="I26" s="28"/>
      <c r="J26" s="69">
        <f>SUM(J22:J25)</f>
        <v>15320.04</v>
      </c>
    </row>
    <row r="27" spans="1:73" s="4" customFormat="1" ht="35.25" customHeight="1">
      <c r="A27" s="117">
        <v>5</v>
      </c>
      <c r="B27" s="115" t="s">
        <v>21</v>
      </c>
      <c r="C27" s="98" t="s">
        <v>88</v>
      </c>
      <c r="D27" s="98" t="s">
        <v>4</v>
      </c>
      <c r="E27" s="101">
        <v>66</v>
      </c>
      <c r="F27" s="104">
        <v>83.3</v>
      </c>
      <c r="G27" s="104">
        <v>87</v>
      </c>
      <c r="H27" s="104">
        <v>85.1</v>
      </c>
      <c r="I27" s="104">
        <f t="shared" ref="I27" si="4">ROUND((F27+G27+H27)/3,2)</f>
        <v>85.13</v>
      </c>
      <c r="J27" s="107">
        <f>E27*I27</f>
        <v>5618.58</v>
      </c>
    </row>
    <row r="28" spans="1:73" s="9" customFormat="1" ht="50.4" customHeight="1">
      <c r="A28" s="118"/>
      <c r="B28" s="119"/>
      <c r="C28" s="100"/>
      <c r="D28" s="100"/>
      <c r="E28" s="103"/>
      <c r="F28" s="106"/>
      <c r="G28" s="106"/>
      <c r="H28" s="106"/>
      <c r="I28" s="106"/>
      <c r="J28" s="10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s="11" customFormat="1" ht="15.6">
      <c r="A29" s="78"/>
      <c r="B29" s="110" t="s">
        <v>13</v>
      </c>
      <c r="C29" s="112"/>
      <c r="D29" s="25" t="s">
        <v>4</v>
      </c>
      <c r="E29" s="26">
        <f>SUM(E27,E28)</f>
        <v>66</v>
      </c>
      <c r="F29" s="89"/>
      <c r="G29" s="27"/>
      <c r="H29" s="27"/>
      <c r="I29" s="28"/>
      <c r="J29" s="69">
        <f>SUM(J27+J28)</f>
        <v>5618.58</v>
      </c>
    </row>
    <row r="30" spans="1:73" s="4" customFormat="1" ht="35.25" customHeight="1">
      <c r="A30" s="117">
        <v>6</v>
      </c>
      <c r="B30" s="115" t="s">
        <v>21</v>
      </c>
      <c r="C30" s="98" t="s">
        <v>89</v>
      </c>
      <c r="D30" s="98" t="s">
        <v>4</v>
      </c>
      <c r="E30" s="101">
        <v>66</v>
      </c>
      <c r="F30" s="104">
        <v>81.2</v>
      </c>
      <c r="G30" s="104">
        <v>73.5</v>
      </c>
      <c r="H30" s="104">
        <v>89</v>
      </c>
      <c r="I30" s="104">
        <f t="shared" ref="I30:I33" si="5">ROUND((F30+G30+H30)/3,2)</f>
        <v>81.23</v>
      </c>
      <c r="J30" s="107">
        <f>E30*I30</f>
        <v>5361.18</v>
      </c>
    </row>
    <row r="31" spans="1:73" s="9" customFormat="1" ht="44.25" customHeight="1">
      <c r="A31" s="118"/>
      <c r="B31" s="119"/>
      <c r="C31" s="100"/>
      <c r="D31" s="100"/>
      <c r="E31" s="103"/>
      <c r="F31" s="106"/>
      <c r="G31" s="106"/>
      <c r="H31" s="106"/>
      <c r="I31" s="106"/>
      <c r="J31" s="10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11" customFormat="1" ht="15.6">
      <c r="A32" s="51"/>
      <c r="B32" s="110" t="s">
        <v>13</v>
      </c>
      <c r="C32" s="112"/>
      <c r="D32" s="25" t="s">
        <v>4</v>
      </c>
      <c r="E32" s="26">
        <f>SUM(E30,E31)</f>
        <v>66</v>
      </c>
      <c r="F32" s="89"/>
      <c r="G32" s="27"/>
      <c r="H32" s="27"/>
      <c r="I32" s="28"/>
      <c r="J32" s="69">
        <f>SUM(J30+J31)</f>
        <v>5361.18</v>
      </c>
    </row>
    <row r="33" spans="1:73" s="9" customFormat="1" ht="94.5" customHeight="1">
      <c r="A33" s="98">
        <v>7</v>
      </c>
      <c r="B33" s="115" t="s">
        <v>21</v>
      </c>
      <c r="C33" s="121" t="s">
        <v>90</v>
      </c>
      <c r="D33" s="98" t="s">
        <v>4</v>
      </c>
      <c r="E33" s="101">
        <v>66</v>
      </c>
      <c r="F33" s="104">
        <v>93.5</v>
      </c>
      <c r="G33" s="104">
        <v>82.5</v>
      </c>
      <c r="H33" s="104">
        <v>88.23</v>
      </c>
      <c r="I33" s="104">
        <f t="shared" si="5"/>
        <v>88.08</v>
      </c>
      <c r="J33" s="107">
        <f>E33*I33</f>
        <v>5813.28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s="9" customFormat="1" ht="14.4" customHeight="1">
      <c r="A34" s="99"/>
      <c r="B34" s="120"/>
      <c r="C34" s="121"/>
      <c r="D34" s="99"/>
      <c r="E34" s="102"/>
      <c r="F34" s="105"/>
      <c r="G34" s="105"/>
      <c r="H34" s="105"/>
      <c r="I34" s="105"/>
      <c r="J34" s="10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s="9" customFormat="1" ht="15.6" hidden="1" customHeight="1">
      <c r="A35" s="100"/>
      <c r="B35" s="114"/>
      <c r="C35" s="121"/>
      <c r="D35" s="100"/>
      <c r="E35" s="103"/>
      <c r="F35" s="106"/>
      <c r="G35" s="106"/>
      <c r="H35" s="106"/>
      <c r="I35" s="106"/>
      <c r="J35" s="10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s="11" customFormat="1" ht="15.6">
      <c r="A36" s="51"/>
      <c r="B36" s="110" t="s">
        <v>13</v>
      </c>
      <c r="C36" s="112"/>
      <c r="D36" s="25" t="s">
        <v>4</v>
      </c>
      <c r="E36" s="26">
        <f>SUM(E33:E35)</f>
        <v>66</v>
      </c>
      <c r="F36" s="89"/>
      <c r="G36" s="27"/>
      <c r="H36" s="27"/>
      <c r="I36" s="28"/>
      <c r="J36" s="69">
        <f>SUM(J33+J34+J35)</f>
        <v>5813.28</v>
      </c>
    </row>
    <row r="37" spans="1:73" s="9" customFormat="1" ht="93" customHeight="1">
      <c r="A37" s="98">
        <v>8</v>
      </c>
      <c r="B37" s="115" t="s">
        <v>47</v>
      </c>
      <c r="C37" s="121" t="s">
        <v>91</v>
      </c>
      <c r="D37" s="98" t="s">
        <v>4</v>
      </c>
      <c r="E37" s="101">
        <v>15</v>
      </c>
      <c r="F37" s="104">
        <v>765</v>
      </c>
      <c r="G37" s="104">
        <v>735</v>
      </c>
      <c r="H37" s="104">
        <v>770</v>
      </c>
      <c r="I37" s="104">
        <f t="shared" ref="I37" si="6">ROUND((F37+G37+H37)/3,2)</f>
        <v>756.67</v>
      </c>
      <c r="J37" s="107">
        <f>E37*I37</f>
        <v>11350.05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s="9" customFormat="1" ht="14.4" hidden="1" customHeight="1">
      <c r="A38" s="99"/>
      <c r="B38" s="120"/>
      <c r="C38" s="121"/>
      <c r="D38" s="99"/>
      <c r="E38" s="102"/>
      <c r="F38" s="105"/>
      <c r="G38" s="105"/>
      <c r="H38" s="105"/>
      <c r="I38" s="105"/>
      <c r="J38" s="10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s="9" customFormat="1" ht="0.6" hidden="1" customHeight="1">
      <c r="A39" s="100"/>
      <c r="B39" s="114"/>
      <c r="C39" s="121"/>
      <c r="D39" s="100"/>
      <c r="E39" s="103"/>
      <c r="F39" s="106"/>
      <c r="G39" s="106"/>
      <c r="H39" s="106"/>
      <c r="I39" s="106"/>
      <c r="J39" s="10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s="11" customFormat="1" ht="15.6">
      <c r="A40" s="78"/>
      <c r="B40" s="110" t="s">
        <v>13</v>
      </c>
      <c r="C40" s="112"/>
      <c r="D40" s="25" t="s">
        <v>4</v>
      </c>
      <c r="E40" s="26">
        <f>SUM(E37:E39)</f>
        <v>15</v>
      </c>
      <c r="F40" s="89"/>
      <c r="G40" s="27"/>
      <c r="H40" s="27"/>
      <c r="I40" s="28"/>
      <c r="J40" s="69">
        <f>SUM(J37+J38+J39)</f>
        <v>11350.05</v>
      </c>
    </row>
    <row r="41" spans="1:73" s="9" customFormat="1" ht="15" customHeight="1">
      <c r="A41" s="98">
        <v>9</v>
      </c>
      <c r="B41" s="115" t="s">
        <v>22</v>
      </c>
      <c r="C41" s="98" t="s">
        <v>48</v>
      </c>
      <c r="D41" s="98" t="s">
        <v>4</v>
      </c>
      <c r="E41" s="101">
        <v>15</v>
      </c>
      <c r="F41" s="104">
        <v>476</v>
      </c>
      <c r="G41" s="104">
        <v>2005.5</v>
      </c>
      <c r="H41" s="104">
        <v>1150</v>
      </c>
      <c r="I41" s="104">
        <f t="shared" ref="I41" si="7">ROUND((F41+G41+H41)/3,2)</f>
        <v>1210.5</v>
      </c>
      <c r="J41" s="107">
        <f>E41*I41</f>
        <v>18157.5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s="9" customFormat="1" ht="15.6">
      <c r="A42" s="113"/>
      <c r="B42" s="120"/>
      <c r="C42" s="99"/>
      <c r="D42" s="99"/>
      <c r="E42" s="102"/>
      <c r="F42" s="105"/>
      <c r="G42" s="105"/>
      <c r="H42" s="105"/>
      <c r="I42" s="105"/>
      <c r="J42" s="10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9" customFormat="1" ht="15.6">
      <c r="A43" s="113"/>
      <c r="B43" s="120"/>
      <c r="C43" s="99"/>
      <c r="D43" s="99"/>
      <c r="E43" s="102"/>
      <c r="F43" s="105"/>
      <c r="G43" s="105"/>
      <c r="H43" s="105"/>
      <c r="I43" s="105"/>
      <c r="J43" s="10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s="9" customFormat="1" ht="15.6">
      <c r="A44" s="114"/>
      <c r="B44" s="119"/>
      <c r="C44" s="100"/>
      <c r="D44" s="100"/>
      <c r="E44" s="103"/>
      <c r="F44" s="106"/>
      <c r="G44" s="106"/>
      <c r="H44" s="106"/>
      <c r="I44" s="106"/>
      <c r="J44" s="10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73" s="11" customFormat="1" ht="15.6">
      <c r="A45" s="78"/>
      <c r="B45" s="110" t="s">
        <v>13</v>
      </c>
      <c r="C45" s="112"/>
      <c r="D45" s="25" t="s">
        <v>4</v>
      </c>
      <c r="E45" s="26">
        <f>SUM(E41:E44)</f>
        <v>15</v>
      </c>
      <c r="F45" s="89"/>
      <c r="G45" s="27"/>
      <c r="H45" s="27"/>
      <c r="I45" s="28"/>
      <c r="J45" s="69">
        <f>SUM(J41:J44)</f>
        <v>18157.5</v>
      </c>
    </row>
    <row r="46" spans="1:73" s="9" customFormat="1" ht="15" customHeight="1">
      <c r="A46" s="98">
        <v>10</v>
      </c>
      <c r="B46" s="115" t="s">
        <v>22</v>
      </c>
      <c r="C46" s="98" t="s">
        <v>92</v>
      </c>
      <c r="D46" s="98" t="s">
        <v>4</v>
      </c>
      <c r="E46" s="101">
        <v>24</v>
      </c>
      <c r="F46" s="104">
        <v>79.599999999999994</v>
      </c>
      <c r="G46" s="104">
        <v>108</v>
      </c>
      <c r="H46" s="104">
        <v>110</v>
      </c>
      <c r="I46" s="104">
        <f t="shared" ref="I46" si="8">ROUND((F46+G46+H46)/3,2)</f>
        <v>99.2</v>
      </c>
      <c r="J46" s="107">
        <f>E46*I46</f>
        <v>2380.8000000000002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s="9" customFormat="1" ht="15.6">
      <c r="A47" s="113"/>
      <c r="B47" s="120"/>
      <c r="C47" s="99"/>
      <c r="D47" s="99"/>
      <c r="E47" s="102"/>
      <c r="F47" s="105"/>
      <c r="G47" s="105"/>
      <c r="H47" s="105"/>
      <c r="I47" s="105"/>
      <c r="J47" s="10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73" s="9" customFormat="1" ht="15.6">
      <c r="A48" s="113"/>
      <c r="B48" s="120"/>
      <c r="C48" s="99"/>
      <c r="D48" s="99"/>
      <c r="E48" s="102"/>
      <c r="F48" s="105"/>
      <c r="G48" s="105"/>
      <c r="H48" s="105"/>
      <c r="I48" s="105"/>
      <c r="J48" s="10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 s="9" customFormat="1" ht="15.6">
      <c r="A49" s="114"/>
      <c r="B49" s="119"/>
      <c r="C49" s="100"/>
      <c r="D49" s="100"/>
      <c r="E49" s="103"/>
      <c r="F49" s="106"/>
      <c r="G49" s="106"/>
      <c r="H49" s="106"/>
      <c r="I49" s="106"/>
      <c r="J49" s="10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 s="11" customFormat="1" ht="15.6">
      <c r="A50" s="51"/>
      <c r="B50" s="110" t="s">
        <v>13</v>
      </c>
      <c r="C50" s="112"/>
      <c r="D50" s="25" t="s">
        <v>4</v>
      </c>
      <c r="E50" s="26">
        <f>SUM(E46:E49)</f>
        <v>24</v>
      </c>
      <c r="F50" s="89"/>
      <c r="G50" s="27"/>
      <c r="H50" s="27"/>
      <c r="I50" s="28"/>
      <c r="J50" s="69">
        <f>SUM(J46:J49)</f>
        <v>2380.8000000000002</v>
      </c>
    </row>
    <row r="51" spans="1:73" s="4" customFormat="1" ht="18.75" customHeight="1">
      <c r="A51" s="117">
        <v>11</v>
      </c>
      <c r="B51" s="115" t="s">
        <v>22</v>
      </c>
      <c r="C51" s="98" t="s">
        <v>93</v>
      </c>
      <c r="D51" s="98" t="s">
        <v>4</v>
      </c>
      <c r="E51" s="101">
        <v>24</v>
      </c>
      <c r="F51" s="104">
        <v>79.599999999999994</v>
      </c>
      <c r="G51" s="104">
        <v>93</v>
      </c>
      <c r="H51" s="104">
        <v>95</v>
      </c>
      <c r="I51" s="104">
        <f t="shared" ref="I51:I56" si="9">ROUND((F51+G51+H51)/3,2)</f>
        <v>89.2</v>
      </c>
      <c r="J51" s="107">
        <f>E51*I51</f>
        <v>2140.8000000000002</v>
      </c>
    </row>
    <row r="52" spans="1:73" s="9" customFormat="1" ht="25.5" customHeight="1">
      <c r="A52" s="125"/>
      <c r="B52" s="120"/>
      <c r="C52" s="99"/>
      <c r="D52" s="99"/>
      <c r="E52" s="102"/>
      <c r="F52" s="105"/>
      <c r="G52" s="105"/>
      <c r="H52" s="105"/>
      <c r="I52" s="105"/>
      <c r="J52" s="10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 s="9" customFormat="1" ht="17.25" customHeight="1">
      <c r="A53" s="125"/>
      <c r="B53" s="120"/>
      <c r="C53" s="99"/>
      <c r="D53" s="99"/>
      <c r="E53" s="102"/>
      <c r="F53" s="105"/>
      <c r="G53" s="105"/>
      <c r="H53" s="105"/>
      <c r="I53" s="105"/>
      <c r="J53" s="10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 s="9" customFormat="1" ht="15.6">
      <c r="A54" s="118"/>
      <c r="B54" s="119"/>
      <c r="C54" s="100"/>
      <c r="D54" s="100"/>
      <c r="E54" s="103"/>
      <c r="F54" s="106"/>
      <c r="G54" s="106"/>
      <c r="H54" s="106"/>
      <c r="I54" s="106"/>
      <c r="J54" s="109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 s="11" customFormat="1" ht="15.6">
      <c r="A55" s="51"/>
      <c r="B55" s="110" t="s">
        <v>13</v>
      </c>
      <c r="C55" s="112"/>
      <c r="D55" s="25" t="s">
        <v>5</v>
      </c>
      <c r="E55" s="26">
        <f>SUM(E51:E54)</f>
        <v>24</v>
      </c>
      <c r="F55" s="89"/>
      <c r="G55" s="27"/>
      <c r="H55" s="27"/>
      <c r="I55" s="28"/>
      <c r="J55" s="69">
        <f>SUM(J51:J54)</f>
        <v>2140.8000000000002</v>
      </c>
    </row>
    <row r="56" spans="1:73" s="9" customFormat="1" ht="66.599999999999994" customHeight="1">
      <c r="A56" s="29">
        <v>12</v>
      </c>
      <c r="B56" s="76" t="s">
        <v>22</v>
      </c>
      <c r="C56" s="97" t="s">
        <v>94</v>
      </c>
      <c r="D56" s="59" t="s">
        <v>4</v>
      </c>
      <c r="E56" s="23">
        <v>15</v>
      </c>
      <c r="F56" s="24">
        <v>93.5</v>
      </c>
      <c r="G56" s="24">
        <v>159</v>
      </c>
      <c r="H56" s="24">
        <v>157</v>
      </c>
      <c r="I56" s="24">
        <f t="shared" si="9"/>
        <v>136.5</v>
      </c>
      <c r="J56" s="70">
        <f>E56*I56</f>
        <v>2047.5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s="11" customFormat="1" ht="15.6">
      <c r="A57" s="51"/>
      <c r="B57" s="110" t="s">
        <v>13</v>
      </c>
      <c r="C57" s="112"/>
      <c r="D57" s="25" t="s">
        <v>4</v>
      </c>
      <c r="E57" s="26">
        <f>SUM(E56)</f>
        <v>15</v>
      </c>
      <c r="F57" s="89"/>
      <c r="G57" s="27"/>
      <c r="H57" s="27"/>
      <c r="I57" s="28"/>
      <c r="J57" s="69">
        <f>SUM(J56)</f>
        <v>2047.5</v>
      </c>
    </row>
    <row r="58" spans="1:73" s="9" customFormat="1" ht="15.6">
      <c r="A58" s="98">
        <v>13</v>
      </c>
      <c r="B58" s="115" t="s">
        <v>22</v>
      </c>
      <c r="C58" s="98" t="s">
        <v>95</v>
      </c>
      <c r="D58" s="98" t="s">
        <v>4</v>
      </c>
      <c r="E58" s="101">
        <v>15</v>
      </c>
      <c r="F58" s="104">
        <v>82.6</v>
      </c>
      <c r="G58" s="104">
        <v>177</v>
      </c>
      <c r="H58" s="104">
        <v>198</v>
      </c>
      <c r="I58" s="104">
        <f t="shared" ref="I58" si="10">ROUND((F58+G58+H58)/3,2)</f>
        <v>152.53</v>
      </c>
      <c r="J58" s="107">
        <f>E58*I58</f>
        <v>2287.9499999999998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 s="9" customFormat="1" ht="15.6">
      <c r="A59" s="113"/>
      <c r="B59" s="113"/>
      <c r="C59" s="113"/>
      <c r="D59" s="99"/>
      <c r="E59" s="102"/>
      <c r="F59" s="105"/>
      <c r="G59" s="105"/>
      <c r="H59" s="105"/>
      <c r="I59" s="105"/>
      <c r="J59" s="10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 s="9" customFormat="1" ht="15.6">
      <c r="A60" s="113"/>
      <c r="B60" s="113"/>
      <c r="C60" s="113"/>
      <c r="D60" s="99"/>
      <c r="E60" s="102"/>
      <c r="F60" s="105"/>
      <c r="G60" s="105"/>
      <c r="H60" s="105"/>
      <c r="I60" s="105"/>
      <c r="J60" s="10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 s="9" customFormat="1" ht="31.2" customHeight="1">
      <c r="A61" s="114"/>
      <c r="B61" s="114"/>
      <c r="C61" s="114"/>
      <c r="D61" s="100"/>
      <c r="E61" s="103"/>
      <c r="F61" s="106"/>
      <c r="G61" s="106"/>
      <c r="H61" s="106"/>
      <c r="I61" s="106"/>
      <c r="J61" s="109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 s="11" customFormat="1" ht="25.2" customHeight="1">
      <c r="A62" s="51"/>
      <c r="B62" s="110" t="s">
        <v>13</v>
      </c>
      <c r="C62" s="116"/>
      <c r="D62" s="25" t="s">
        <v>4</v>
      </c>
      <c r="E62" s="26">
        <f>SUM(E58:E61)</f>
        <v>15</v>
      </c>
      <c r="F62" s="89"/>
      <c r="G62" s="27"/>
      <c r="H62" s="27"/>
      <c r="I62" s="28"/>
      <c r="J62" s="69">
        <f>SUM(J58:J61)</f>
        <v>2287.9499999999998</v>
      </c>
    </row>
    <row r="63" spans="1:73" s="9" customFormat="1" ht="15" customHeight="1">
      <c r="A63" s="98">
        <v>14</v>
      </c>
      <c r="B63" s="115" t="s">
        <v>58</v>
      </c>
      <c r="C63" s="98" t="s">
        <v>59</v>
      </c>
      <c r="D63" s="98" t="s">
        <v>4</v>
      </c>
      <c r="E63" s="101">
        <v>2</v>
      </c>
      <c r="F63" s="104">
        <v>8126</v>
      </c>
      <c r="G63" s="104">
        <v>6946.5</v>
      </c>
      <c r="H63" s="104">
        <v>7230</v>
      </c>
      <c r="I63" s="104">
        <f t="shared" ref="I63" si="11">ROUND((F63+G63+H63)/3,2)</f>
        <v>7434.17</v>
      </c>
      <c r="J63" s="107">
        <f>E63*I63</f>
        <v>14868.34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 s="9" customFormat="1" ht="15.6">
      <c r="A64" s="113"/>
      <c r="B64" s="120"/>
      <c r="C64" s="99"/>
      <c r="D64" s="99"/>
      <c r="E64" s="102"/>
      <c r="F64" s="105"/>
      <c r="G64" s="105"/>
      <c r="H64" s="105"/>
      <c r="I64" s="105"/>
      <c r="J64" s="108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 s="9" customFormat="1" ht="15.6">
      <c r="A65" s="113"/>
      <c r="B65" s="120"/>
      <c r="C65" s="99"/>
      <c r="D65" s="99"/>
      <c r="E65" s="102"/>
      <c r="F65" s="105"/>
      <c r="G65" s="105"/>
      <c r="H65" s="105"/>
      <c r="I65" s="105"/>
      <c r="J65" s="10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 s="9" customFormat="1" ht="15.6">
      <c r="A66" s="114"/>
      <c r="B66" s="119"/>
      <c r="C66" s="100"/>
      <c r="D66" s="100"/>
      <c r="E66" s="103"/>
      <c r="F66" s="106"/>
      <c r="G66" s="106"/>
      <c r="H66" s="106"/>
      <c r="I66" s="106"/>
      <c r="J66" s="109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 s="11" customFormat="1" ht="15.6">
      <c r="A67" s="78"/>
      <c r="B67" s="110" t="s">
        <v>13</v>
      </c>
      <c r="C67" s="112"/>
      <c r="D67" s="25" t="s">
        <v>4</v>
      </c>
      <c r="E67" s="26">
        <f>SUM(E63:E66)</f>
        <v>2</v>
      </c>
      <c r="F67" s="89"/>
      <c r="G67" s="27"/>
      <c r="H67" s="27"/>
      <c r="I67" s="28"/>
      <c r="J67" s="69">
        <f>SUM(J63:J66)</f>
        <v>14868.34</v>
      </c>
    </row>
    <row r="68" spans="1:73" s="88" customFormat="1" ht="15.6">
      <c r="A68" s="98">
        <v>15</v>
      </c>
      <c r="B68" s="115" t="s">
        <v>23</v>
      </c>
      <c r="C68" s="98" t="s">
        <v>24</v>
      </c>
      <c r="D68" s="98" t="s">
        <v>4</v>
      </c>
      <c r="E68" s="101">
        <v>205</v>
      </c>
      <c r="F68" s="104">
        <v>884</v>
      </c>
      <c r="G68" s="104">
        <v>704.08</v>
      </c>
      <c r="H68" s="104">
        <v>695</v>
      </c>
      <c r="I68" s="104">
        <f t="shared" ref="I68" si="12">ROUND((F68+G68+H68)/3,2)</f>
        <v>761.03</v>
      </c>
      <c r="J68" s="107">
        <f>E68*I68</f>
        <v>156011.15</v>
      </c>
    </row>
    <row r="69" spans="1:73" s="88" customFormat="1" ht="15.6">
      <c r="A69" s="113"/>
      <c r="B69" s="113"/>
      <c r="C69" s="113"/>
      <c r="D69" s="99"/>
      <c r="E69" s="102"/>
      <c r="F69" s="105"/>
      <c r="G69" s="105"/>
      <c r="H69" s="105"/>
      <c r="I69" s="105"/>
      <c r="J69" s="108"/>
    </row>
    <row r="70" spans="1:73" s="88" customFormat="1" ht="15.6">
      <c r="A70" s="113"/>
      <c r="B70" s="113"/>
      <c r="C70" s="113"/>
      <c r="D70" s="99"/>
      <c r="E70" s="102"/>
      <c r="F70" s="105"/>
      <c r="G70" s="105"/>
      <c r="H70" s="105"/>
      <c r="I70" s="105"/>
      <c r="J70" s="108"/>
    </row>
    <row r="71" spans="1:73" s="88" customFormat="1" ht="62.4" customHeight="1">
      <c r="A71" s="114"/>
      <c r="B71" s="114"/>
      <c r="C71" s="114"/>
      <c r="D71" s="100"/>
      <c r="E71" s="103"/>
      <c r="F71" s="106"/>
      <c r="G71" s="106"/>
      <c r="H71" s="106"/>
      <c r="I71" s="106"/>
      <c r="J71" s="109"/>
    </row>
    <row r="72" spans="1:73" s="35" customFormat="1" ht="15.6">
      <c r="A72" s="83"/>
      <c r="B72" s="110" t="s">
        <v>13</v>
      </c>
      <c r="C72" s="112"/>
      <c r="D72" s="25" t="s">
        <v>4</v>
      </c>
      <c r="E72" s="26">
        <f>SUM(E68:E71)</f>
        <v>205</v>
      </c>
      <c r="F72" s="89"/>
      <c r="G72" s="27"/>
      <c r="H72" s="27"/>
      <c r="I72" s="28"/>
      <c r="J72" s="69">
        <f>SUM(J68:J71)</f>
        <v>156011.15</v>
      </c>
    </row>
    <row r="73" spans="1:73" s="9" customFormat="1" ht="29.25" customHeight="1">
      <c r="A73" s="98">
        <v>16</v>
      </c>
      <c r="B73" s="115" t="s">
        <v>25</v>
      </c>
      <c r="C73" s="98" t="s">
        <v>49</v>
      </c>
      <c r="D73" s="98" t="s">
        <v>4</v>
      </c>
      <c r="E73" s="101">
        <v>10</v>
      </c>
      <c r="F73" s="104">
        <v>1275</v>
      </c>
      <c r="G73" s="104">
        <v>988.5</v>
      </c>
      <c r="H73" s="104">
        <v>1225</v>
      </c>
      <c r="I73" s="104">
        <f t="shared" ref="I73" si="13">ROUND((F73+G73+H73)/3,2)</f>
        <v>1162.83</v>
      </c>
      <c r="J73" s="107">
        <f>E73*I73</f>
        <v>11628.3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 s="9" customFormat="1" ht="15.6">
      <c r="A74" s="113"/>
      <c r="B74" s="113"/>
      <c r="C74" s="113"/>
      <c r="D74" s="99"/>
      <c r="E74" s="102"/>
      <c r="F74" s="105"/>
      <c r="G74" s="105"/>
      <c r="H74" s="105"/>
      <c r="I74" s="105"/>
      <c r="J74" s="10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 s="9" customFormat="1" ht="11.4" customHeight="1">
      <c r="A75" s="113"/>
      <c r="B75" s="113"/>
      <c r="C75" s="113"/>
      <c r="D75" s="99"/>
      <c r="E75" s="102"/>
      <c r="F75" s="105"/>
      <c r="G75" s="105"/>
      <c r="H75" s="105"/>
      <c r="I75" s="105"/>
      <c r="J75" s="10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 s="9" customFormat="1" ht="27.6" hidden="1" customHeight="1">
      <c r="A76" s="114"/>
      <c r="B76" s="114"/>
      <c r="C76" s="114"/>
      <c r="D76" s="100"/>
      <c r="E76" s="103"/>
      <c r="F76" s="106"/>
      <c r="G76" s="106"/>
      <c r="H76" s="106"/>
      <c r="I76" s="106"/>
      <c r="J76" s="10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 s="11" customFormat="1" ht="15.6">
      <c r="A77" s="51"/>
      <c r="B77" s="110" t="s">
        <v>13</v>
      </c>
      <c r="C77" s="112"/>
      <c r="D77" s="25" t="s">
        <v>4</v>
      </c>
      <c r="E77" s="26">
        <f>SUM(E73:E76)</f>
        <v>10</v>
      </c>
      <c r="F77" s="89"/>
      <c r="G77" s="27"/>
      <c r="H77" s="27"/>
      <c r="I77" s="28"/>
      <c r="J77" s="69">
        <f>SUM(J73:J76)</f>
        <v>11628.3</v>
      </c>
    </row>
    <row r="78" spans="1:73" s="9" customFormat="1" ht="29.25" customHeight="1">
      <c r="A78" s="98">
        <v>17</v>
      </c>
      <c r="B78" s="115" t="s">
        <v>25</v>
      </c>
      <c r="C78" s="98" t="s">
        <v>50</v>
      </c>
      <c r="D78" s="98" t="s">
        <v>4</v>
      </c>
      <c r="E78" s="101">
        <v>15</v>
      </c>
      <c r="F78" s="104">
        <v>119</v>
      </c>
      <c r="G78" s="104">
        <v>292.5</v>
      </c>
      <c r="H78" s="104">
        <v>294</v>
      </c>
      <c r="I78" s="104">
        <f t="shared" ref="I78" si="14">ROUND((F78+G78+H78)/3,2)</f>
        <v>235.17</v>
      </c>
      <c r="J78" s="107">
        <f>E78*I78</f>
        <v>3527.5499999999997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 s="9" customFormat="1" ht="15.6">
      <c r="A79" s="113"/>
      <c r="B79" s="113"/>
      <c r="C79" s="113"/>
      <c r="D79" s="99"/>
      <c r="E79" s="102"/>
      <c r="F79" s="105"/>
      <c r="G79" s="105"/>
      <c r="H79" s="105"/>
      <c r="I79" s="105"/>
      <c r="J79" s="108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 s="9" customFormat="1" ht="11.4" customHeight="1">
      <c r="A80" s="113"/>
      <c r="B80" s="113"/>
      <c r="C80" s="113"/>
      <c r="D80" s="99"/>
      <c r="E80" s="102"/>
      <c r="F80" s="105"/>
      <c r="G80" s="105"/>
      <c r="H80" s="105"/>
      <c r="I80" s="105"/>
      <c r="J80" s="108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 s="9" customFormat="1" ht="27.6" hidden="1" customHeight="1">
      <c r="A81" s="114"/>
      <c r="B81" s="114"/>
      <c r="C81" s="114"/>
      <c r="D81" s="100"/>
      <c r="E81" s="103"/>
      <c r="F81" s="106"/>
      <c r="G81" s="106"/>
      <c r="H81" s="106"/>
      <c r="I81" s="106"/>
      <c r="J81" s="109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 s="11" customFormat="1" ht="15.6">
      <c r="A82" s="75"/>
      <c r="B82" s="110" t="s">
        <v>13</v>
      </c>
      <c r="C82" s="112"/>
      <c r="D82" s="25" t="s">
        <v>4</v>
      </c>
      <c r="E82" s="26">
        <f>SUM(E78:E81)</f>
        <v>15</v>
      </c>
      <c r="F82" s="89"/>
      <c r="G82" s="27"/>
      <c r="H82" s="27"/>
      <c r="I82" s="28"/>
      <c r="J82" s="69">
        <f>SUM(J78:J81)</f>
        <v>3527.5499999999997</v>
      </c>
    </row>
    <row r="83" spans="1:73" s="9" customFormat="1" ht="15.6">
      <c r="A83" s="98">
        <v>18</v>
      </c>
      <c r="B83" s="115" t="s">
        <v>25</v>
      </c>
      <c r="C83" s="134" t="s">
        <v>51</v>
      </c>
      <c r="D83" s="101" t="s">
        <v>4</v>
      </c>
      <c r="E83" s="101">
        <v>15</v>
      </c>
      <c r="F83" s="104">
        <v>340</v>
      </c>
      <c r="G83" s="104">
        <v>688.5</v>
      </c>
      <c r="H83" s="104">
        <v>655</v>
      </c>
      <c r="I83" s="104">
        <f>ROUND((F83+G83+H83)/3,2)</f>
        <v>561.16999999999996</v>
      </c>
      <c r="J83" s="107">
        <f>E83*I83</f>
        <v>8417.5499999999993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 s="9" customFormat="1" ht="31.8" customHeight="1">
      <c r="A84" s="114"/>
      <c r="B84" s="114"/>
      <c r="C84" s="135"/>
      <c r="D84" s="103"/>
      <c r="E84" s="103"/>
      <c r="F84" s="106"/>
      <c r="G84" s="106"/>
      <c r="H84" s="106"/>
      <c r="I84" s="106"/>
      <c r="J84" s="10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 s="11" customFormat="1" ht="15.6">
      <c r="A85" s="78"/>
      <c r="B85" s="110" t="s">
        <v>13</v>
      </c>
      <c r="C85" s="112"/>
      <c r="D85" s="25" t="s">
        <v>4</v>
      </c>
      <c r="E85" s="26">
        <f>SUM(E83:E84)</f>
        <v>15</v>
      </c>
      <c r="F85" s="89"/>
      <c r="G85" s="27"/>
      <c r="H85" s="27"/>
      <c r="I85" s="28"/>
      <c r="J85" s="69">
        <f>SUM(J83+J84)</f>
        <v>8417.5499999999993</v>
      </c>
    </row>
    <row r="86" spans="1:73" s="9" customFormat="1" ht="15.6">
      <c r="A86" s="98">
        <v>19</v>
      </c>
      <c r="B86" s="115" t="s">
        <v>25</v>
      </c>
      <c r="C86" s="134" t="s">
        <v>52</v>
      </c>
      <c r="D86" s="101" t="s">
        <v>4</v>
      </c>
      <c r="E86" s="101">
        <v>10</v>
      </c>
      <c r="F86" s="104">
        <v>671.5</v>
      </c>
      <c r="G86" s="104">
        <v>1012.5</v>
      </c>
      <c r="H86" s="104">
        <v>1005</v>
      </c>
      <c r="I86" s="104">
        <f>ROUND((F86+G86+H86)/3,2)</f>
        <v>896.33</v>
      </c>
      <c r="J86" s="107">
        <f>E86*I86</f>
        <v>8963.3000000000011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 s="9" customFormat="1" ht="40.200000000000003" customHeight="1">
      <c r="A87" s="114"/>
      <c r="B87" s="114"/>
      <c r="C87" s="135"/>
      <c r="D87" s="103"/>
      <c r="E87" s="103"/>
      <c r="F87" s="106"/>
      <c r="G87" s="106"/>
      <c r="H87" s="106"/>
      <c r="I87" s="106"/>
      <c r="J87" s="109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 s="11" customFormat="1" ht="15.6">
      <c r="A88" s="51"/>
      <c r="B88" s="110" t="s">
        <v>13</v>
      </c>
      <c r="C88" s="112"/>
      <c r="D88" s="25" t="s">
        <v>4</v>
      </c>
      <c r="E88" s="26">
        <f>SUM(E86:E87)</f>
        <v>10</v>
      </c>
      <c r="F88" s="89"/>
      <c r="G88" s="27"/>
      <c r="H88" s="27"/>
      <c r="I88" s="28"/>
      <c r="J88" s="69">
        <f>SUM(J86+J87)</f>
        <v>8963.3000000000011</v>
      </c>
    </row>
    <row r="89" spans="1:73" s="9" customFormat="1" ht="15" customHeight="1">
      <c r="A89" s="98">
        <v>20</v>
      </c>
      <c r="B89" s="115" t="s">
        <v>26</v>
      </c>
      <c r="C89" s="98" t="s">
        <v>27</v>
      </c>
      <c r="D89" s="101" t="s">
        <v>4</v>
      </c>
      <c r="E89" s="101">
        <v>35</v>
      </c>
      <c r="F89" s="104">
        <v>105.4</v>
      </c>
      <c r="G89" s="104">
        <v>77.180000000000007</v>
      </c>
      <c r="H89" s="104">
        <v>85</v>
      </c>
      <c r="I89" s="104">
        <f t="shared" ref="I89" si="15">ROUND((F89+G89+H89)/3,2)</f>
        <v>89.19</v>
      </c>
      <c r="J89" s="107">
        <f>E89*I89</f>
        <v>3121.65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 s="9" customFormat="1" ht="15.6">
      <c r="A90" s="99"/>
      <c r="B90" s="120"/>
      <c r="C90" s="99"/>
      <c r="D90" s="102"/>
      <c r="E90" s="102"/>
      <c r="F90" s="105"/>
      <c r="G90" s="105"/>
      <c r="H90" s="105"/>
      <c r="I90" s="105"/>
      <c r="J90" s="10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 s="9" customFormat="1" ht="63.6" customHeight="1">
      <c r="A91" s="113"/>
      <c r="B91" s="113"/>
      <c r="C91" s="113"/>
      <c r="D91" s="102"/>
      <c r="E91" s="102"/>
      <c r="F91" s="105"/>
      <c r="G91" s="105"/>
      <c r="H91" s="105"/>
      <c r="I91" s="105"/>
      <c r="J91" s="10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 s="9" customFormat="1" ht="15.6" hidden="1">
      <c r="A92" s="114"/>
      <c r="B92" s="114"/>
      <c r="C92" s="114"/>
      <c r="D92" s="103"/>
      <c r="E92" s="103"/>
      <c r="F92" s="106"/>
      <c r="G92" s="106"/>
      <c r="H92" s="106"/>
      <c r="I92" s="106"/>
      <c r="J92" s="109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 s="11" customFormat="1" ht="15.6">
      <c r="A93" s="51"/>
      <c r="B93" s="110" t="s">
        <v>13</v>
      </c>
      <c r="C93" s="112"/>
      <c r="D93" s="25" t="s">
        <v>4</v>
      </c>
      <c r="E93" s="26">
        <f>SUM(E89:E92)</f>
        <v>35</v>
      </c>
      <c r="F93" s="89"/>
      <c r="G93" s="27"/>
      <c r="H93" s="27"/>
      <c r="I93" s="28"/>
      <c r="J93" s="69">
        <f>SUM(J89:J92)</f>
        <v>3121.65</v>
      </c>
    </row>
    <row r="94" spans="1:73" s="9" customFormat="1" ht="15.6">
      <c r="A94" s="101">
        <v>21</v>
      </c>
      <c r="B94" s="115" t="s">
        <v>66</v>
      </c>
      <c r="C94" s="132" t="s">
        <v>67</v>
      </c>
      <c r="D94" s="98" t="s">
        <v>65</v>
      </c>
      <c r="E94" s="101">
        <v>100</v>
      </c>
      <c r="F94" s="104">
        <v>42</v>
      </c>
      <c r="G94" s="104">
        <v>38.44</v>
      </c>
      <c r="H94" s="104">
        <v>38.9</v>
      </c>
      <c r="I94" s="104">
        <f t="shared" ref="I94" si="16">ROUND((F94+G94+H94)/3,2)</f>
        <v>39.78</v>
      </c>
      <c r="J94" s="107">
        <f>E94*I94</f>
        <v>3978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 s="9" customFormat="1" ht="61.8" customHeight="1">
      <c r="A95" s="102"/>
      <c r="B95" s="120"/>
      <c r="C95" s="133"/>
      <c r="D95" s="100"/>
      <c r="E95" s="103"/>
      <c r="F95" s="106"/>
      <c r="G95" s="106"/>
      <c r="H95" s="106"/>
      <c r="I95" s="106"/>
      <c r="J95" s="109"/>
      <c r="K95" s="4"/>
      <c r="L95" s="4"/>
      <c r="M95" s="6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 s="11" customFormat="1" ht="66" customHeight="1">
      <c r="A96" s="51"/>
      <c r="B96" s="110" t="s">
        <v>13</v>
      </c>
      <c r="C96" s="112"/>
      <c r="D96" s="25" t="s">
        <v>65</v>
      </c>
      <c r="E96" s="26">
        <f>SUM(E94:E95)</f>
        <v>100</v>
      </c>
      <c r="F96" s="89"/>
      <c r="G96" s="27"/>
      <c r="H96" s="27"/>
      <c r="I96" s="28"/>
      <c r="J96" s="69">
        <f>SUM(J94:J95)</f>
        <v>3978</v>
      </c>
    </row>
    <row r="97" spans="1:73" s="9" customFormat="1" ht="15.6">
      <c r="A97" s="101">
        <v>22</v>
      </c>
      <c r="B97" s="115" t="s">
        <v>68</v>
      </c>
      <c r="C97" s="130" t="s">
        <v>69</v>
      </c>
      <c r="D97" s="101" t="s">
        <v>72</v>
      </c>
      <c r="E97" s="101">
        <v>625</v>
      </c>
      <c r="F97" s="104">
        <v>81.180000000000007</v>
      </c>
      <c r="G97" s="104">
        <v>68.59</v>
      </c>
      <c r="H97" s="104">
        <v>90</v>
      </c>
      <c r="I97" s="104">
        <f t="shared" ref="I97" si="17">ROUND((F97+G97+H97)/3,2)</f>
        <v>79.92</v>
      </c>
      <c r="J97" s="107">
        <f>E97*I97</f>
        <v>49950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 s="9" customFormat="1" ht="54" customHeight="1">
      <c r="A98" s="129"/>
      <c r="B98" s="114"/>
      <c r="C98" s="131"/>
      <c r="D98" s="103"/>
      <c r="E98" s="103"/>
      <c r="F98" s="106"/>
      <c r="G98" s="106"/>
      <c r="H98" s="106"/>
      <c r="I98" s="106"/>
      <c r="J98" s="10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 s="11" customFormat="1" ht="15.6">
      <c r="A99" s="51"/>
      <c r="B99" s="110" t="s">
        <v>13</v>
      </c>
      <c r="C99" s="111"/>
      <c r="D99" s="25" t="s">
        <v>72</v>
      </c>
      <c r="E99" s="26">
        <f>SUM(E97:E98)</f>
        <v>625</v>
      </c>
      <c r="F99" s="89"/>
      <c r="G99" s="27"/>
      <c r="H99" s="27"/>
      <c r="I99" s="28"/>
      <c r="J99" s="69">
        <f>SUM(J97:J98)</f>
        <v>49950</v>
      </c>
    </row>
    <row r="100" spans="1:73" s="4" customFormat="1" ht="15.6">
      <c r="A100" s="101">
        <v>23</v>
      </c>
      <c r="B100" s="128" t="s">
        <v>28</v>
      </c>
      <c r="C100" s="121" t="s">
        <v>70</v>
      </c>
      <c r="D100" s="101" t="s">
        <v>4</v>
      </c>
      <c r="E100" s="152">
        <v>200</v>
      </c>
      <c r="F100" s="104">
        <v>32</v>
      </c>
      <c r="G100" s="104">
        <v>277.97000000000003</v>
      </c>
      <c r="H100" s="104">
        <v>75</v>
      </c>
      <c r="I100" s="104">
        <f t="shared" ref="I100:I105" si="18">ROUND((F100+G100+H100)/3,2)</f>
        <v>128.32</v>
      </c>
      <c r="J100" s="154">
        <f>E100*I100</f>
        <v>25664</v>
      </c>
    </row>
    <row r="101" spans="1:73" s="9" customFormat="1" ht="46.2" customHeight="1">
      <c r="A101" s="103"/>
      <c r="B101" s="128"/>
      <c r="C101" s="121"/>
      <c r="D101" s="103"/>
      <c r="E101" s="153"/>
      <c r="F101" s="106"/>
      <c r="G101" s="106"/>
      <c r="H101" s="106"/>
      <c r="I101" s="106"/>
      <c r="J101" s="155"/>
      <c r="K101" s="4"/>
      <c r="L101" s="4"/>
      <c r="M101" s="4"/>
      <c r="N101" s="4"/>
      <c r="O101" s="4"/>
      <c r="P101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 s="11" customFormat="1" ht="16.5" customHeight="1">
      <c r="A102" s="51"/>
      <c r="B102" s="110" t="s">
        <v>13</v>
      </c>
      <c r="C102" s="116"/>
      <c r="D102" s="25" t="s">
        <v>4</v>
      </c>
      <c r="E102" s="26">
        <f>SUM(E100:E101)</f>
        <v>200</v>
      </c>
      <c r="F102" s="89"/>
      <c r="G102" s="27"/>
      <c r="H102" s="27"/>
      <c r="I102" s="30"/>
      <c r="J102" s="69">
        <f>SUM(J100:J101)</f>
        <v>25664</v>
      </c>
    </row>
    <row r="103" spans="1:73" s="4" customFormat="1" ht="72" customHeight="1">
      <c r="A103" s="53">
        <v>24</v>
      </c>
      <c r="B103" s="86" t="s">
        <v>29</v>
      </c>
      <c r="C103" s="96" t="s">
        <v>71</v>
      </c>
      <c r="D103" s="94" t="s">
        <v>72</v>
      </c>
      <c r="E103" s="23">
        <v>78</v>
      </c>
      <c r="F103" s="24">
        <v>69.13</v>
      </c>
      <c r="G103" s="24">
        <v>107.57</v>
      </c>
      <c r="H103" s="24">
        <v>107.07</v>
      </c>
      <c r="I103" s="24">
        <f t="shared" si="18"/>
        <v>94.59</v>
      </c>
      <c r="J103" s="70">
        <f>I103*E103</f>
        <v>7378.02</v>
      </c>
    </row>
    <row r="104" spans="1:73" s="11" customFormat="1" ht="28.5" customHeight="1">
      <c r="A104" s="52"/>
      <c r="B104" s="110" t="s">
        <v>13</v>
      </c>
      <c r="C104" s="111"/>
      <c r="D104" s="25" t="s">
        <v>72</v>
      </c>
      <c r="E104" s="31">
        <f>E103</f>
        <v>78</v>
      </c>
      <c r="F104" s="32"/>
      <c r="G104" s="32"/>
      <c r="H104" s="32"/>
      <c r="I104" s="30"/>
      <c r="J104" s="71">
        <f>J103</f>
        <v>7378.02</v>
      </c>
    </row>
    <row r="105" spans="1:73" s="4" customFormat="1" ht="22.5" customHeight="1">
      <c r="A105" s="98">
        <v>25</v>
      </c>
      <c r="B105" s="115" t="s">
        <v>29</v>
      </c>
      <c r="C105" s="126" t="s">
        <v>73</v>
      </c>
      <c r="D105" s="101" t="s">
        <v>72</v>
      </c>
      <c r="E105" s="101">
        <v>162</v>
      </c>
      <c r="F105" s="104">
        <v>85</v>
      </c>
      <c r="G105" s="104">
        <v>121.66</v>
      </c>
      <c r="H105" s="104">
        <v>123.33</v>
      </c>
      <c r="I105" s="104">
        <f t="shared" si="18"/>
        <v>110</v>
      </c>
      <c r="J105" s="107">
        <f>I105*E105</f>
        <v>17820</v>
      </c>
    </row>
    <row r="106" spans="1:73" s="4" customFormat="1" ht="50.4" customHeight="1">
      <c r="A106" s="100"/>
      <c r="B106" s="119"/>
      <c r="C106" s="127"/>
      <c r="D106" s="103"/>
      <c r="E106" s="103"/>
      <c r="F106" s="106"/>
      <c r="G106" s="106"/>
      <c r="H106" s="106"/>
      <c r="I106" s="106"/>
      <c r="J106" s="109"/>
    </row>
    <row r="107" spans="1:73" s="11" customFormat="1" ht="15.6">
      <c r="A107" s="52"/>
      <c r="B107" s="110" t="s">
        <v>13</v>
      </c>
      <c r="C107" s="111"/>
      <c r="D107" s="25" t="s">
        <v>72</v>
      </c>
      <c r="E107" s="31">
        <f>E105+E106</f>
        <v>162</v>
      </c>
      <c r="F107" s="32"/>
      <c r="G107" s="32"/>
      <c r="H107" s="32"/>
      <c r="I107" s="30"/>
      <c r="J107" s="71">
        <f>J105+J106</f>
        <v>17820</v>
      </c>
    </row>
    <row r="108" spans="1:73" s="9" customFormat="1" ht="15.6">
      <c r="A108" s="98">
        <v>26</v>
      </c>
      <c r="B108" s="115" t="s">
        <v>74</v>
      </c>
      <c r="C108" s="98" t="s">
        <v>75</v>
      </c>
      <c r="D108" s="98" t="s">
        <v>65</v>
      </c>
      <c r="E108" s="101">
        <v>33.75</v>
      </c>
      <c r="F108" s="104">
        <v>90.67</v>
      </c>
      <c r="G108" s="104">
        <v>94.36</v>
      </c>
      <c r="H108" s="104">
        <v>98.33</v>
      </c>
      <c r="I108" s="104">
        <f t="shared" ref="I108" si="19">ROUND((F108+G108+H108)/3,2)</f>
        <v>94.45</v>
      </c>
      <c r="J108" s="107">
        <f>E108*I108</f>
        <v>3187.6875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 s="9" customFormat="1" ht="15.6">
      <c r="A109" s="113"/>
      <c r="B109" s="113"/>
      <c r="C109" s="113"/>
      <c r="D109" s="99"/>
      <c r="E109" s="102"/>
      <c r="F109" s="105"/>
      <c r="G109" s="105"/>
      <c r="H109" s="105"/>
      <c r="I109" s="105"/>
      <c r="J109" s="10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 s="9" customFormat="1" ht="15.6">
      <c r="A110" s="113"/>
      <c r="B110" s="113"/>
      <c r="C110" s="113"/>
      <c r="D110" s="99"/>
      <c r="E110" s="102"/>
      <c r="F110" s="105"/>
      <c r="G110" s="105"/>
      <c r="H110" s="105"/>
      <c r="I110" s="105"/>
      <c r="J110" s="10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 s="9" customFormat="1" ht="42.6" customHeight="1">
      <c r="A111" s="114"/>
      <c r="B111" s="114"/>
      <c r="C111" s="114"/>
      <c r="D111" s="100"/>
      <c r="E111" s="103"/>
      <c r="F111" s="106"/>
      <c r="G111" s="106"/>
      <c r="H111" s="106"/>
      <c r="I111" s="106"/>
      <c r="J111" s="10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 s="11" customFormat="1" ht="78">
      <c r="A112" s="56"/>
      <c r="B112" s="110" t="s">
        <v>13</v>
      </c>
      <c r="C112" s="112"/>
      <c r="D112" s="25" t="s">
        <v>65</v>
      </c>
      <c r="E112" s="26">
        <f>SUM(E108:E111)</f>
        <v>33.75</v>
      </c>
      <c r="F112" s="89"/>
      <c r="G112" s="27"/>
      <c r="H112" s="27"/>
      <c r="I112" s="28"/>
      <c r="J112" s="69">
        <f>SUM(J108:J111)</f>
        <v>3187.6875</v>
      </c>
    </row>
    <row r="113" spans="1:73" s="9" customFormat="1" ht="15.6">
      <c r="A113" s="98">
        <v>27</v>
      </c>
      <c r="B113" s="115" t="s">
        <v>76</v>
      </c>
      <c r="C113" s="98" t="s">
        <v>77</v>
      </c>
      <c r="D113" s="98" t="s">
        <v>65</v>
      </c>
      <c r="E113" s="101">
        <v>30</v>
      </c>
      <c r="F113" s="104">
        <v>207.5</v>
      </c>
      <c r="G113" s="104">
        <v>204.86</v>
      </c>
      <c r="H113" s="104">
        <v>208.33</v>
      </c>
      <c r="I113" s="104">
        <f t="shared" ref="I113" si="20">ROUND((F113+G113+H113)/3,2)</f>
        <v>206.9</v>
      </c>
      <c r="J113" s="107">
        <f>E113*I113</f>
        <v>6207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 s="9" customFormat="1" ht="15.6">
      <c r="A114" s="113"/>
      <c r="B114" s="113"/>
      <c r="C114" s="113"/>
      <c r="D114" s="99"/>
      <c r="E114" s="102"/>
      <c r="F114" s="105"/>
      <c r="G114" s="105"/>
      <c r="H114" s="105"/>
      <c r="I114" s="105"/>
      <c r="J114" s="10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 s="9" customFormat="1" ht="15.6">
      <c r="A115" s="113"/>
      <c r="B115" s="113"/>
      <c r="C115" s="113"/>
      <c r="D115" s="99"/>
      <c r="E115" s="102"/>
      <c r="F115" s="105"/>
      <c r="G115" s="105"/>
      <c r="H115" s="105"/>
      <c r="I115" s="105"/>
      <c r="J115" s="108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 s="9" customFormat="1" ht="64.2" customHeight="1">
      <c r="A116" s="114"/>
      <c r="B116" s="114"/>
      <c r="C116" s="114"/>
      <c r="D116" s="100"/>
      <c r="E116" s="103"/>
      <c r="F116" s="106"/>
      <c r="G116" s="106"/>
      <c r="H116" s="106"/>
      <c r="I116" s="106"/>
      <c r="J116" s="109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 s="11" customFormat="1" ht="62.4" customHeight="1">
      <c r="A117" s="56"/>
      <c r="B117" s="110" t="s">
        <v>13</v>
      </c>
      <c r="C117" s="112"/>
      <c r="D117" s="25" t="s">
        <v>65</v>
      </c>
      <c r="E117" s="26">
        <f>SUM(E113:E116)</f>
        <v>30</v>
      </c>
      <c r="F117" s="89"/>
      <c r="G117" s="27"/>
      <c r="H117" s="27"/>
      <c r="I117" s="28"/>
      <c r="J117" s="69">
        <f>SUM(J113:J116)</f>
        <v>6207</v>
      </c>
    </row>
    <row r="118" spans="1:73" s="9" customFormat="1" ht="30.75" customHeight="1">
      <c r="A118" s="98">
        <v>28</v>
      </c>
      <c r="B118" s="115" t="s">
        <v>78</v>
      </c>
      <c r="C118" s="98" t="s">
        <v>79</v>
      </c>
      <c r="D118" s="98" t="s">
        <v>65</v>
      </c>
      <c r="E118" s="101">
        <v>90</v>
      </c>
      <c r="F118" s="104">
        <v>113.33</v>
      </c>
      <c r="G118" s="104">
        <v>111.83</v>
      </c>
      <c r="H118" s="104">
        <v>116</v>
      </c>
      <c r="I118" s="104">
        <f t="shared" ref="I118" si="21">ROUND((F118+G118+H118)/3,2)</f>
        <v>113.72</v>
      </c>
      <c r="J118" s="107">
        <f>E118*I118</f>
        <v>10234.799999999999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 s="9" customFormat="1" ht="15.6">
      <c r="A119" s="113"/>
      <c r="B119" s="113"/>
      <c r="C119" s="113"/>
      <c r="D119" s="99"/>
      <c r="E119" s="102"/>
      <c r="F119" s="105"/>
      <c r="G119" s="105"/>
      <c r="H119" s="105"/>
      <c r="I119" s="105"/>
      <c r="J119" s="108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73" s="9" customFormat="1" ht="15.6">
      <c r="A120" s="113"/>
      <c r="B120" s="113"/>
      <c r="C120" s="113"/>
      <c r="D120" s="99"/>
      <c r="E120" s="102"/>
      <c r="F120" s="105"/>
      <c r="G120" s="105"/>
      <c r="H120" s="105"/>
      <c r="I120" s="105"/>
      <c r="J120" s="108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 s="9" customFormat="1" ht="21" customHeight="1">
      <c r="A121" s="114"/>
      <c r="B121" s="114"/>
      <c r="C121" s="114"/>
      <c r="D121" s="100"/>
      <c r="E121" s="103"/>
      <c r="F121" s="106"/>
      <c r="G121" s="106"/>
      <c r="H121" s="106"/>
      <c r="I121" s="106"/>
      <c r="J121" s="10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 s="11" customFormat="1" ht="56.4" customHeight="1">
      <c r="A122" s="56"/>
      <c r="B122" s="110" t="s">
        <v>13</v>
      </c>
      <c r="C122" s="112"/>
      <c r="D122" s="25" t="s">
        <v>65</v>
      </c>
      <c r="E122" s="26">
        <f>SUM(E118:E121)</f>
        <v>90</v>
      </c>
      <c r="F122" s="89"/>
      <c r="G122" s="27"/>
      <c r="H122" s="27"/>
      <c r="I122" s="28"/>
      <c r="J122" s="69">
        <f>SUM(J118+J120+J121)</f>
        <v>10234.799999999999</v>
      </c>
    </row>
    <row r="123" spans="1:73" s="9" customFormat="1" ht="15.6">
      <c r="A123" s="98">
        <v>29</v>
      </c>
      <c r="B123" s="115" t="s">
        <v>40</v>
      </c>
      <c r="C123" s="98" t="s">
        <v>42</v>
      </c>
      <c r="D123" s="98" t="s">
        <v>4</v>
      </c>
      <c r="E123" s="101">
        <v>250</v>
      </c>
      <c r="F123" s="104">
        <v>47.6</v>
      </c>
      <c r="G123" s="104">
        <v>49.92</v>
      </c>
      <c r="H123" s="104">
        <v>51</v>
      </c>
      <c r="I123" s="104">
        <f t="shared" ref="I123" si="22">ROUND((F123+G123+H123)/3,2)</f>
        <v>49.51</v>
      </c>
      <c r="J123" s="107">
        <f>E123*I123</f>
        <v>12377.5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 s="9" customFormat="1" ht="15.6">
      <c r="A124" s="99"/>
      <c r="B124" s="120"/>
      <c r="C124" s="99"/>
      <c r="D124" s="99"/>
      <c r="E124" s="102"/>
      <c r="F124" s="105"/>
      <c r="G124" s="105"/>
      <c r="H124" s="105"/>
      <c r="I124" s="105"/>
      <c r="J124" s="108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 s="9" customFormat="1" ht="48.6" customHeight="1">
      <c r="A125" s="100"/>
      <c r="B125" s="119"/>
      <c r="C125" s="100"/>
      <c r="D125" s="100"/>
      <c r="E125" s="103"/>
      <c r="F125" s="106"/>
      <c r="G125" s="106"/>
      <c r="H125" s="106"/>
      <c r="I125" s="106"/>
      <c r="J125" s="10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 s="11" customFormat="1" ht="26.4" customHeight="1">
      <c r="A126" s="56"/>
      <c r="B126" s="110" t="s">
        <v>13</v>
      </c>
      <c r="C126" s="112"/>
      <c r="D126" s="25" t="s">
        <v>4</v>
      </c>
      <c r="E126" s="26">
        <f>SUM(E123:E125)</f>
        <v>250</v>
      </c>
      <c r="F126" s="89"/>
      <c r="G126" s="27"/>
      <c r="H126" s="27"/>
      <c r="I126" s="28"/>
      <c r="J126" s="69">
        <f>SUM(J123:J125)</f>
        <v>12377.5</v>
      </c>
    </row>
    <row r="127" spans="1:73" s="9" customFormat="1" ht="29.25" customHeight="1">
      <c r="A127" s="98">
        <v>30</v>
      </c>
      <c r="B127" s="115" t="s">
        <v>30</v>
      </c>
      <c r="C127" s="98" t="s">
        <v>53</v>
      </c>
      <c r="D127" s="98" t="s">
        <v>14</v>
      </c>
      <c r="E127" s="101">
        <v>50</v>
      </c>
      <c r="F127" s="104">
        <v>23.8</v>
      </c>
      <c r="G127" s="104">
        <v>47.41</v>
      </c>
      <c r="H127" s="104">
        <v>49.3</v>
      </c>
      <c r="I127" s="104">
        <f t="shared" ref="I127" si="23">ROUND((F127+G127+H127)/3,2)</f>
        <v>40.17</v>
      </c>
      <c r="J127" s="107">
        <f>E127*I127</f>
        <v>2008.5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 s="9" customFormat="1" ht="15.6">
      <c r="A128" s="113"/>
      <c r="B128" s="113"/>
      <c r="C128" s="113"/>
      <c r="D128" s="99"/>
      <c r="E128" s="102"/>
      <c r="F128" s="105"/>
      <c r="G128" s="105"/>
      <c r="H128" s="105"/>
      <c r="I128" s="105"/>
      <c r="J128" s="108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 s="9" customFormat="1" ht="48.6" customHeight="1">
      <c r="A129" s="114"/>
      <c r="B129" s="114"/>
      <c r="C129" s="114"/>
      <c r="D129" s="100"/>
      <c r="E129" s="103"/>
      <c r="F129" s="106"/>
      <c r="G129" s="106"/>
      <c r="H129" s="106"/>
      <c r="I129" s="106"/>
      <c r="J129" s="109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 s="11" customFormat="1" ht="15.6">
      <c r="A130" s="56"/>
      <c r="B130" s="110" t="s">
        <v>13</v>
      </c>
      <c r="C130" s="112"/>
      <c r="D130" s="25" t="s">
        <v>14</v>
      </c>
      <c r="E130" s="26">
        <f>SUM(E127:E129)</f>
        <v>50</v>
      </c>
      <c r="F130" s="89"/>
      <c r="G130" s="27"/>
      <c r="H130" s="27"/>
      <c r="I130" s="28"/>
      <c r="J130" s="69">
        <f>SUM(J127:J129)</f>
        <v>2008.5</v>
      </c>
    </row>
    <row r="131" spans="1:73" s="9" customFormat="1" ht="29.25" customHeight="1">
      <c r="A131" s="98">
        <v>31</v>
      </c>
      <c r="B131" s="115" t="s">
        <v>31</v>
      </c>
      <c r="C131" s="98" t="s">
        <v>57</v>
      </c>
      <c r="D131" s="98" t="s">
        <v>39</v>
      </c>
      <c r="E131" s="101">
        <v>20</v>
      </c>
      <c r="F131" s="104">
        <v>1725.84</v>
      </c>
      <c r="G131" s="104">
        <v>1004.5</v>
      </c>
      <c r="H131" s="104">
        <v>2396.48</v>
      </c>
      <c r="I131" s="104">
        <f t="shared" ref="I131" si="24">ROUND((F131+G131+H131)/3,2)</f>
        <v>1708.94</v>
      </c>
      <c r="J131" s="107">
        <f>E131*I131</f>
        <v>34178.800000000003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</row>
    <row r="132" spans="1:73" s="9" customFormat="1" ht="15.6">
      <c r="A132" s="113"/>
      <c r="B132" s="113"/>
      <c r="C132" s="113"/>
      <c r="D132" s="99"/>
      <c r="E132" s="102"/>
      <c r="F132" s="105"/>
      <c r="G132" s="105"/>
      <c r="H132" s="105"/>
      <c r="I132" s="105"/>
      <c r="J132" s="108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</row>
    <row r="133" spans="1:73" s="9" customFormat="1" ht="15.6">
      <c r="A133" s="113"/>
      <c r="B133" s="113"/>
      <c r="C133" s="113"/>
      <c r="D133" s="99"/>
      <c r="E133" s="102"/>
      <c r="F133" s="105"/>
      <c r="G133" s="105"/>
      <c r="H133" s="105"/>
      <c r="I133" s="105"/>
      <c r="J133" s="108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</row>
    <row r="134" spans="1:73" s="9" customFormat="1" ht="2.4" customHeight="1">
      <c r="A134" s="114"/>
      <c r="B134" s="114"/>
      <c r="C134" s="114"/>
      <c r="D134" s="100"/>
      <c r="E134" s="103"/>
      <c r="F134" s="106"/>
      <c r="G134" s="106"/>
      <c r="H134" s="106"/>
      <c r="I134" s="106"/>
      <c r="J134" s="109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</row>
    <row r="135" spans="1:73" s="11" customFormat="1" ht="15.6">
      <c r="A135" s="56"/>
      <c r="B135" s="110" t="s">
        <v>13</v>
      </c>
      <c r="C135" s="112"/>
      <c r="D135" s="25" t="s">
        <v>39</v>
      </c>
      <c r="E135" s="26">
        <f>SUM(E131:E134)</f>
        <v>20</v>
      </c>
      <c r="F135" s="89"/>
      <c r="G135" s="27"/>
      <c r="H135" s="27"/>
      <c r="I135" s="28"/>
      <c r="J135" s="69">
        <f>SUM(J131:J134)</f>
        <v>34178.800000000003</v>
      </c>
    </row>
    <row r="136" spans="1:73" s="4" customFormat="1" ht="82.8" customHeight="1">
      <c r="A136" s="59">
        <v>32</v>
      </c>
      <c r="B136" s="95" t="s">
        <v>80</v>
      </c>
      <c r="C136" s="77" t="s">
        <v>81</v>
      </c>
      <c r="D136" s="57" t="s">
        <v>15</v>
      </c>
      <c r="E136" s="23">
        <v>200</v>
      </c>
      <c r="F136" s="24">
        <v>28.2</v>
      </c>
      <c r="G136" s="24">
        <v>48.38</v>
      </c>
      <c r="H136" s="24">
        <v>35</v>
      </c>
      <c r="I136" s="24">
        <f t="shared" ref="I136" si="25">ROUND((F136+G136+H136)/3,2)</f>
        <v>37.19</v>
      </c>
      <c r="J136" s="70">
        <f>I136*E136</f>
        <v>7438</v>
      </c>
    </row>
    <row r="137" spans="1:73" s="11" customFormat="1" ht="15.6">
      <c r="A137" s="58"/>
      <c r="B137" s="110" t="s">
        <v>13</v>
      </c>
      <c r="C137" s="111"/>
      <c r="D137" s="25" t="s">
        <v>15</v>
      </c>
      <c r="E137" s="31">
        <f>E136</f>
        <v>200</v>
      </c>
      <c r="F137" s="32"/>
      <c r="G137" s="32"/>
      <c r="H137" s="32"/>
      <c r="I137" s="30"/>
      <c r="J137" s="71">
        <f>J136</f>
        <v>7438</v>
      </c>
    </row>
    <row r="138" spans="1:73" s="4" customFormat="1" ht="15.6">
      <c r="A138" s="98">
        <v>33</v>
      </c>
      <c r="B138" s="115" t="s">
        <v>32</v>
      </c>
      <c r="C138" s="126" t="s">
        <v>43</v>
      </c>
      <c r="D138" s="101" t="s">
        <v>15</v>
      </c>
      <c r="E138" s="101">
        <v>80</v>
      </c>
      <c r="F138" s="104">
        <v>54.4</v>
      </c>
      <c r="G138" s="104">
        <v>67.92</v>
      </c>
      <c r="H138" s="104">
        <v>74</v>
      </c>
      <c r="I138" s="104">
        <f t="shared" ref="I138" si="26">ROUND((F138+G138+H138)/3,2)</f>
        <v>65.44</v>
      </c>
      <c r="J138" s="107">
        <f>I138*E138</f>
        <v>5235.2</v>
      </c>
    </row>
    <row r="139" spans="1:73" s="4" customFormat="1" ht="55.8" customHeight="1">
      <c r="A139" s="100"/>
      <c r="B139" s="119"/>
      <c r="C139" s="127"/>
      <c r="D139" s="103"/>
      <c r="E139" s="103"/>
      <c r="F139" s="106"/>
      <c r="G139" s="106"/>
      <c r="H139" s="106"/>
      <c r="I139" s="106"/>
      <c r="J139" s="109"/>
    </row>
    <row r="140" spans="1:73" s="11" customFormat="1" ht="15.6">
      <c r="A140" s="58"/>
      <c r="B140" s="110" t="s">
        <v>13</v>
      </c>
      <c r="C140" s="111"/>
      <c r="D140" s="25" t="s">
        <v>15</v>
      </c>
      <c r="E140" s="31">
        <f>E138+E139</f>
        <v>80</v>
      </c>
      <c r="F140" s="32"/>
      <c r="G140" s="32"/>
      <c r="H140" s="32"/>
      <c r="I140" s="30"/>
      <c r="J140" s="71">
        <f>J138+J139</f>
        <v>5235.2</v>
      </c>
    </row>
    <row r="141" spans="1:73" s="4" customFormat="1" ht="15.6">
      <c r="A141" s="98">
        <v>34</v>
      </c>
      <c r="B141" s="115" t="s">
        <v>78</v>
      </c>
      <c r="C141" s="126" t="s">
        <v>82</v>
      </c>
      <c r="D141" s="98" t="s">
        <v>65</v>
      </c>
      <c r="E141" s="101">
        <v>75</v>
      </c>
      <c r="F141" s="104">
        <v>515.79999999999995</v>
      </c>
      <c r="G141" s="104">
        <v>115.6</v>
      </c>
      <c r="H141" s="104">
        <v>154</v>
      </c>
      <c r="I141" s="104">
        <f t="shared" ref="I141" si="27">ROUND((F141+G141+H141)/3,2)</f>
        <v>261.8</v>
      </c>
      <c r="J141" s="107">
        <f>I141*E141</f>
        <v>19635</v>
      </c>
    </row>
    <row r="142" spans="1:73" s="4" customFormat="1" ht="87" customHeight="1">
      <c r="A142" s="100"/>
      <c r="B142" s="119"/>
      <c r="C142" s="127"/>
      <c r="D142" s="100"/>
      <c r="E142" s="103"/>
      <c r="F142" s="106"/>
      <c r="G142" s="106"/>
      <c r="H142" s="106"/>
      <c r="I142" s="106"/>
      <c r="J142" s="109"/>
    </row>
    <row r="143" spans="1:73" s="35" customFormat="1" ht="60.6" customHeight="1">
      <c r="A143" s="60"/>
      <c r="B143" s="110" t="s">
        <v>13</v>
      </c>
      <c r="C143" s="111"/>
      <c r="D143" s="25" t="s">
        <v>65</v>
      </c>
      <c r="E143" s="31">
        <f>E141+E142</f>
        <v>75</v>
      </c>
      <c r="F143" s="32"/>
      <c r="G143" s="32"/>
      <c r="H143" s="32"/>
      <c r="I143" s="30"/>
      <c r="J143" s="71">
        <f>J141+J142</f>
        <v>19635</v>
      </c>
    </row>
    <row r="144" spans="1:73" s="4" customFormat="1" ht="21" customHeight="1">
      <c r="A144" s="98">
        <v>35</v>
      </c>
      <c r="B144" s="115" t="s">
        <v>33</v>
      </c>
      <c r="C144" s="126" t="s">
        <v>101</v>
      </c>
      <c r="D144" s="101" t="s">
        <v>4</v>
      </c>
      <c r="E144" s="101">
        <v>50</v>
      </c>
      <c r="F144" s="104">
        <v>277.10000000000002</v>
      </c>
      <c r="G144" s="104">
        <v>239</v>
      </c>
      <c r="H144" s="104">
        <v>245</v>
      </c>
      <c r="I144" s="104">
        <f t="shared" ref="I144" si="28">ROUND((F144+G144+H144)/3,2)</f>
        <v>253.7</v>
      </c>
      <c r="J144" s="107">
        <f>I144*E144</f>
        <v>12685</v>
      </c>
    </row>
    <row r="145" spans="1:73" s="4" customFormat="1" ht="125.4" customHeight="1">
      <c r="A145" s="100"/>
      <c r="B145" s="119"/>
      <c r="C145" s="127"/>
      <c r="D145" s="103"/>
      <c r="E145" s="103"/>
      <c r="F145" s="106"/>
      <c r="G145" s="106"/>
      <c r="H145" s="106"/>
      <c r="I145" s="106"/>
      <c r="J145" s="109"/>
    </row>
    <row r="146" spans="1:73" s="11" customFormat="1" ht="21" customHeight="1">
      <c r="A146" s="58"/>
      <c r="B146" s="110" t="s">
        <v>13</v>
      </c>
      <c r="C146" s="111"/>
      <c r="D146" s="31" t="s">
        <v>15</v>
      </c>
      <c r="E146" s="31">
        <f>E144+E145</f>
        <v>50</v>
      </c>
      <c r="F146" s="32"/>
      <c r="G146" s="32"/>
      <c r="H146" s="32"/>
      <c r="I146" s="32"/>
      <c r="J146" s="72">
        <f>J144+J145</f>
        <v>12685</v>
      </c>
    </row>
    <row r="147" spans="1:73" s="4" customFormat="1" ht="21" customHeight="1">
      <c r="A147" s="98">
        <v>36</v>
      </c>
      <c r="B147" s="115" t="s">
        <v>83</v>
      </c>
      <c r="C147" s="126" t="s">
        <v>84</v>
      </c>
      <c r="D147" s="101" t="s">
        <v>72</v>
      </c>
      <c r="E147" s="101">
        <v>19.8</v>
      </c>
      <c r="F147" s="104">
        <v>188.89</v>
      </c>
      <c r="G147" s="104">
        <v>216.33</v>
      </c>
      <c r="H147" s="104">
        <v>233.33</v>
      </c>
      <c r="I147" s="104">
        <f t="shared" ref="I147" si="29">ROUND((F147+G147+H147)/3,2)</f>
        <v>212.85</v>
      </c>
      <c r="J147" s="107">
        <f>I147*E147</f>
        <v>4214.43</v>
      </c>
    </row>
    <row r="148" spans="1:73" s="4" customFormat="1" ht="48.6" customHeight="1">
      <c r="A148" s="100"/>
      <c r="B148" s="119"/>
      <c r="C148" s="127"/>
      <c r="D148" s="103"/>
      <c r="E148" s="103"/>
      <c r="F148" s="106"/>
      <c r="G148" s="106"/>
      <c r="H148" s="106"/>
      <c r="I148" s="106"/>
      <c r="J148" s="109"/>
    </row>
    <row r="149" spans="1:73" s="11" customFormat="1" ht="21" customHeight="1">
      <c r="A149" s="80"/>
      <c r="B149" s="110" t="s">
        <v>13</v>
      </c>
      <c r="C149" s="111"/>
      <c r="D149" s="31" t="s">
        <v>72</v>
      </c>
      <c r="E149" s="31">
        <f>E147+E148</f>
        <v>19.8</v>
      </c>
      <c r="F149" s="32"/>
      <c r="G149" s="32"/>
      <c r="H149" s="32"/>
      <c r="I149" s="32"/>
      <c r="J149" s="72">
        <f>J147+J148</f>
        <v>4214.43</v>
      </c>
    </row>
    <row r="150" spans="1:73" s="88" customFormat="1" ht="103.8" customHeight="1">
      <c r="A150" s="87">
        <v>37</v>
      </c>
      <c r="B150" s="86" t="s">
        <v>54</v>
      </c>
      <c r="C150" s="82" t="s">
        <v>55</v>
      </c>
      <c r="D150" s="23" t="s">
        <v>15</v>
      </c>
      <c r="E150" s="23">
        <v>5</v>
      </c>
      <c r="F150" s="24">
        <v>688.5</v>
      </c>
      <c r="G150" s="24">
        <v>1608</v>
      </c>
      <c r="H150" s="24">
        <v>2356.0500000000002</v>
      </c>
      <c r="I150" s="24">
        <f t="shared" ref="I150" si="30">ROUND((F150+G150+H150)/3,2)</f>
        <v>1550.85</v>
      </c>
      <c r="J150" s="70">
        <f>E150*I150</f>
        <v>7754.25</v>
      </c>
    </row>
    <row r="151" spans="1:73" s="11" customFormat="1" ht="21" customHeight="1">
      <c r="A151" s="58"/>
      <c r="B151" s="110" t="s">
        <v>13</v>
      </c>
      <c r="C151" s="111"/>
      <c r="D151" s="31" t="s">
        <v>4</v>
      </c>
      <c r="E151" s="31">
        <f>E150</f>
        <v>5</v>
      </c>
      <c r="F151" s="32"/>
      <c r="G151" s="32"/>
      <c r="H151" s="32"/>
      <c r="I151" s="32"/>
      <c r="J151" s="72">
        <f>J150</f>
        <v>7754.25</v>
      </c>
    </row>
    <row r="152" spans="1:73" s="9" customFormat="1" ht="60.75" customHeight="1">
      <c r="A152" s="98">
        <v>38</v>
      </c>
      <c r="B152" s="115" t="s">
        <v>34</v>
      </c>
      <c r="C152" s="98" t="s">
        <v>100</v>
      </c>
      <c r="D152" s="98" t="s">
        <v>4</v>
      </c>
      <c r="E152" s="101">
        <v>90</v>
      </c>
      <c r="F152" s="104">
        <v>72.5</v>
      </c>
      <c r="G152" s="104">
        <v>116.87</v>
      </c>
      <c r="H152" s="104">
        <v>118.3</v>
      </c>
      <c r="I152" s="104">
        <f t="shared" ref="I152" si="31">ROUND((F152+G152+H152)/3,2)</f>
        <v>102.56</v>
      </c>
      <c r="J152" s="107">
        <f>E152*I152</f>
        <v>9230.4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</row>
    <row r="153" spans="1:73" s="9" customFormat="1" ht="58.8" customHeight="1">
      <c r="A153" s="99"/>
      <c r="B153" s="120"/>
      <c r="C153" s="99"/>
      <c r="D153" s="99"/>
      <c r="E153" s="102"/>
      <c r="F153" s="105"/>
      <c r="G153" s="105"/>
      <c r="H153" s="105"/>
      <c r="I153" s="105"/>
      <c r="J153" s="10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</row>
    <row r="154" spans="1:73" s="9" customFormat="1" ht="201.6" hidden="1" customHeight="1">
      <c r="A154" s="114"/>
      <c r="B154" s="114"/>
      <c r="C154" s="114"/>
      <c r="D154" s="100"/>
      <c r="E154" s="103"/>
      <c r="F154" s="106"/>
      <c r="G154" s="106"/>
      <c r="H154" s="106"/>
      <c r="I154" s="106"/>
      <c r="J154" s="109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</row>
    <row r="155" spans="1:73" s="11" customFormat="1" ht="15.6">
      <c r="A155" s="56"/>
      <c r="B155" s="110" t="s">
        <v>13</v>
      </c>
      <c r="C155" s="112"/>
      <c r="D155" s="25" t="s">
        <v>4</v>
      </c>
      <c r="E155" s="26">
        <f>SUM(E152:E154)</f>
        <v>90</v>
      </c>
      <c r="F155" s="89"/>
      <c r="G155" s="27"/>
      <c r="H155" s="27"/>
      <c r="I155" s="28"/>
      <c r="J155" s="69">
        <f>SUM(J152:J154)</f>
        <v>9230.4</v>
      </c>
    </row>
    <row r="156" spans="1:73" s="9" customFormat="1" ht="15.6">
      <c r="A156" s="98">
        <v>39</v>
      </c>
      <c r="B156" s="115" t="s">
        <v>35</v>
      </c>
      <c r="C156" s="98" t="s">
        <v>99</v>
      </c>
      <c r="D156" s="98" t="s">
        <v>4</v>
      </c>
      <c r="E156" s="101">
        <v>30</v>
      </c>
      <c r="F156" s="104">
        <v>136</v>
      </c>
      <c r="G156" s="104">
        <v>105.8</v>
      </c>
      <c r="H156" s="104">
        <v>138.25</v>
      </c>
      <c r="I156" s="104">
        <f t="shared" ref="I156" si="32">ROUND((F156+G156+H156)/3,2)</f>
        <v>126.68</v>
      </c>
      <c r="J156" s="107">
        <f>E156*I156</f>
        <v>3800.4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</row>
    <row r="157" spans="1:73" s="9" customFormat="1" ht="15.6">
      <c r="A157" s="113"/>
      <c r="B157" s="113"/>
      <c r="C157" s="113"/>
      <c r="D157" s="99"/>
      <c r="E157" s="102"/>
      <c r="F157" s="105"/>
      <c r="G157" s="105"/>
      <c r="H157" s="105"/>
      <c r="I157" s="105"/>
      <c r="J157" s="108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</row>
    <row r="158" spans="1:73" s="9" customFormat="1" ht="15.6">
      <c r="A158" s="113"/>
      <c r="B158" s="113"/>
      <c r="C158" s="113"/>
      <c r="D158" s="99"/>
      <c r="E158" s="102"/>
      <c r="F158" s="105"/>
      <c r="G158" s="105"/>
      <c r="H158" s="105"/>
      <c r="I158" s="105"/>
      <c r="J158" s="108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</row>
    <row r="159" spans="1:73" s="9" customFormat="1" ht="72" customHeight="1">
      <c r="A159" s="114"/>
      <c r="B159" s="114"/>
      <c r="C159" s="114"/>
      <c r="D159" s="100"/>
      <c r="E159" s="103"/>
      <c r="F159" s="106"/>
      <c r="G159" s="106"/>
      <c r="H159" s="106"/>
      <c r="I159" s="106"/>
      <c r="J159" s="109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</row>
    <row r="160" spans="1:73" s="11" customFormat="1" ht="15.6">
      <c r="A160" s="56"/>
      <c r="B160" s="110" t="s">
        <v>13</v>
      </c>
      <c r="C160" s="112"/>
      <c r="D160" s="25" t="s">
        <v>4</v>
      </c>
      <c r="E160" s="26">
        <f>SUM(E156:E159)</f>
        <v>30</v>
      </c>
      <c r="F160" s="89"/>
      <c r="G160" s="27"/>
      <c r="H160" s="27"/>
      <c r="I160" s="28"/>
      <c r="J160" s="69">
        <f>SUM(J156:J159)</f>
        <v>3800.4</v>
      </c>
    </row>
    <row r="161" spans="1:73" s="9" customFormat="1" ht="69" customHeight="1">
      <c r="A161" s="98">
        <v>40</v>
      </c>
      <c r="B161" s="128" t="s">
        <v>36</v>
      </c>
      <c r="C161" s="121" t="s">
        <v>97</v>
      </c>
      <c r="D161" s="98" t="s">
        <v>4</v>
      </c>
      <c r="E161" s="101">
        <v>25</v>
      </c>
      <c r="F161" s="104">
        <v>59.5</v>
      </c>
      <c r="G161" s="104">
        <v>79.56</v>
      </c>
      <c r="H161" s="104">
        <v>83</v>
      </c>
      <c r="I161" s="104">
        <f t="shared" ref="I161" si="33">ROUND((F161+G161+H161)/3,2)</f>
        <v>74.02</v>
      </c>
      <c r="J161" s="107">
        <f>E161*I161</f>
        <v>1850.5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</row>
    <row r="162" spans="1:73" s="9" customFormat="1" ht="19.8" hidden="1" customHeight="1">
      <c r="A162" s="99"/>
      <c r="B162" s="128"/>
      <c r="C162" s="121"/>
      <c r="D162" s="99"/>
      <c r="E162" s="102"/>
      <c r="F162" s="105"/>
      <c r="G162" s="105"/>
      <c r="H162" s="105"/>
      <c r="I162" s="105"/>
      <c r="J162" s="108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</row>
    <row r="163" spans="1:73" s="9" customFormat="1" ht="10.8" hidden="1" customHeight="1">
      <c r="A163" s="100"/>
      <c r="B163" s="128"/>
      <c r="C163" s="121"/>
      <c r="D163" s="100"/>
      <c r="E163" s="103"/>
      <c r="F163" s="106"/>
      <c r="G163" s="106"/>
      <c r="H163" s="106"/>
      <c r="I163" s="106"/>
      <c r="J163" s="109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</row>
    <row r="164" spans="1:73" s="11" customFormat="1" ht="15.6">
      <c r="A164" s="56"/>
      <c r="B164" s="110" t="s">
        <v>13</v>
      </c>
      <c r="C164" s="112"/>
      <c r="D164" s="25" t="s">
        <v>4</v>
      </c>
      <c r="E164" s="26">
        <f>SUM(E161:E163)</f>
        <v>25</v>
      </c>
      <c r="F164" s="89"/>
      <c r="G164" s="27"/>
      <c r="H164" s="27"/>
      <c r="I164" s="28"/>
      <c r="J164" s="69">
        <f>SUM(J161+J162+J163)</f>
        <v>1850.5</v>
      </c>
    </row>
    <row r="165" spans="1:73" s="4" customFormat="1" ht="18.75" customHeight="1">
      <c r="A165" s="117">
        <v>41</v>
      </c>
      <c r="B165" s="115" t="s">
        <v>37</v>
      </c>
      <c r="C165" s="98" t="s">
        <v>98</v>
      </c>
      <c r="D165" s="98" t="s">
        <v>4</v>
      </c>
      <c r="E165" s="101">
        <v>70</v>
      </c>
      <c r="F165" s="104">
        <v>8.1999999999999993</v>
      </c>
      <c r="G165" s="104">
        <v>52.31</v>
      </c>
      <c r="H165" s="104">
        <v>25</v>
      </c>
      <c r="I165" s="104">
        <f t="shared" ref="I165" si="34">ROUND((F165+G165+H165)/3,2)</f>
        <v>28.5</v>
      </c>
      <c r="J165" s="107">
        <f>E165*I165</f>
        <v>1995</v>
      </c>
    </row>
    <row r="166" spans="1:73" s="9" customFormat="1" ht="25.5" customHeight="1">
      <c r="A166" s="125"/>
      <c r="B166" s="120"/>
      <c r="C166" s="99"/>
      <c r="D166" s="99"/>
      <c r="E166" s="102"/>
      <c r="F166" s="105"/>
      <c r="G166" s="105"/>
      <c r="H166" s="105"/>
      <c r="I166" s="105"/>
      <c r="J166" s="108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</row>
    <row r="167" spans="1:73" s="9" customFormat="1" ht="17.25" customHeight="1">
      <c r="A167" s="125"/>
      <c r="B167" s="120"/>
      <c r="C167" s="99"/>
      <c r="D167" s="99"/>
      <c r="E167" s="102"/>
      <c r="F167" s="105"/>
      <c r="G167" s="105"/>
      <c r="H167" s="105"/>
      <c r="I167" s="105"/>
      <c r="J167" s="108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</row>
    <row r="168" spans="1:73" s="9" customFormat="1" ht="0.6" customHeight="1">
      <c r="A168" s="118"/>
      <c r="B168" s="119"/>
      <c r="C168" s="100"/>
      <c r="D168" s="100"/>
      <c r="E168" s="103"/>
      <c r="F168" s="106"/>
      <c r="G168" s="106"/>
      <c r="H168" s="106"/>
      <c r="I168" s="106"/>
      <c r="J168" s="109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</row>
    <row r="169" spans="1:73" s="11" customFormat="1" ht="20.399999999999999" customHeight="1">
      <c r="A169" s="56"/>
      <c r="B169" s="110" t="s">
        <v>13</v>
      </c>
      <c r="C169" s="112"/>
      <c r="D169" s="25" t="s">
        <v>4</v>
      </c>
      <c r="E169" s="26">
        <f>SUM(E165:E168)</f>
        <v>70</v>
      </c>
      <c r="F169" s="89"/>
      <c r="G169" s="27"/>
      <c r="H169" s="27"/>
      <c r="I169" s="28"/>
      <c r="J169" s="69">
        <f>SUM(J165:J168)</f>
        <v>1995</v>
      </c>
    </row>
    <row r="170" spans="1:73" s="9" customFormat="1" ht="1.8" hidden="1" customHeight="1">
      <c r="A170" s="98">
        <v>42</v>
      </c>
      <c r="B170" s="115" t="s">
        <v>38</v>
      </c>
      <c r="C170" s="98" t="s">
        <v>44</v>
      </c>
      <c r="D170" s="98" t="s">
        <v>4</v>
      </c>
      <c r="E170" s="101">
        <v>10</v>
      </c>
      <c r="F170" s="104">
        <v>550.79999999999995</v>
      </c>
      <c r="G170" s="104">
        <v>621</v>
      </c>
      <c r="H170" s="104">
        <v>756.16</v>
      </c>
      <c r="I170" s="104">
        <f t="shared" ref="I170" si="35">ROUND((F170+G170+H170)/3,2)</f>
        <v>642.65</v>
      </c>
      <c r="J170" s="107">
        <f>E170*I170</f>
        <v>6426.5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</row>
    <row r="171" spans="1:73" s="9" customFormat="1" ht="15.6" hidden="1" customHeight="1">
      <c r="A171" s="113"/>
      <c r="B171" s="113"/>
      <c r="C171" s="113"/>
      <c r="D171" s="99"/>
      <c r="E171" s="102"/>
      <c r="F171" s="105"/>
      <c r="G171" s="105"/>
      <c r="H171" s="105"/>
      <c r="I171" s="105"/>
      <c r="J171" s="108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</row>
    <row r="172" spans="1:73" s="9" customFormat="1" ht="15.6" hidden="1" customHeight="1">
      <c r="A172" s="113"/>
      <c r="B172" s="113"/>
      <c r="C172" s="113"/>
      <c r="D172" s="99"/>
      <c r="E172" s="102"/>
      <c r="F172" s="105"/>
      <c r="G172" s="105"/>
      <c r="H172" s="105"/>
      <c r="I172" s="105"/>
      <c r="J172" s="10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</row>
    <row r="173" spans="1:73" s="9" customFormat="1" ht="88.8" customHeight="1">
      <c r="A173" s="114"/>
      <c r="B173" s="114"/>
      <c r="C173" s="114"/>
      <c r="D173" s="100"/>
      <c r="E173" s="103"/>
      <c r="F173" s="106"/>
      <c r="G173" s="106"/>
      <c r="H173" s="106"/>
      <c r="I173" s="106"/>
      <c r="J173" s="109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</row>
    <row r="174" spans="1:73" s="11" customFormat="1" ht="15.6">
      <c r="A174" s="56"/>
      <c r="B174" s="110" t="s">
        <v>13</v>
      </c>
      <c r="C174" s="112"/>
      <c r="D174" s="25" t="s">
        <v>4</v>
      </c>
      <c r="E174" s="26">
        <f>SUM(E170:E173)</f>
        <v>10</v>
      </c>
      <c r="F174" s="89"/>
      <c r="G174" s="27"/>
      <c r="H174" s="27"/>
      <c r="I174" s="28"/>
      <c r="J174" s="69">
        <f>SUM(J170:J173)</f>
        <v>6426.5</v>
      </c>
    </row>
    <row r="175" spans="1:73" s="9" customFormat="1" ht="15.6">
      <c r="A175" s="98">
        <v>43</v>
      </c>
      <c r="B175" s="115" t="s">
        <v>56</v>
      </c>
      <c r="C175" s="98" t="s">
        <v>64</v>
      </c>
      <c r="D175" s="98" t="s">
        <v>4</v>
      </c>
      <c r="E175" s="101">
        <v>563</v>
      </c>
      <c r="F175" s="104">
        <v>32.1</v>
      </c>
      <c r="G175" s="104">
        <v>34.25</v>
      </c>
      <c r="H175" s="104">
        <v>35.24</v>
      </c>
      <c r="I175" s="104">
        <f t="shared" ref="I175" si="36">ROUND((F175+G175+H175)/3,2)</f>
        <v>33.86</v>
      </c>
      <c r="J175" s="107">
        <f>E175*I175</f>
        <v>19063.18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</row>
    <row r="176" spans="1:73" s="9" customFormat="1" ht="15.6">
      <c r="A176" s="113"/>
      <c r="B176" s="113"/>
      <c r="C176" s="113"/>
      <c r="D176" s="99"/>
      <c r="E176" s="102"/>
      <c r="F176" s="105"/>
      <c r="G176" s="105"/>
      <c r="H176" s="105"/>
      <c r="I176" s="105"/>
      <c r="J176" s="108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</row>
    <row r="177" spans="1:73" s="9" customFormat="1" ht="15.6">
      <c r="A177" s="113"/>
      <c r="B177" s="113"/>
      <c r="C177" s="113"/>
      <c r="D177" s="99"/>
      <c r="E177" s="102"/>
      <c r="F177" s="105"/>
      <c r="G177" s="105"/>
      <c r="H177" s="105"/>
      <c r="I177" s="105"/>
      <c r="J177" s="108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</row>
    <row r="178" spans="1:73" s="9" customFormat="1" ht="23.4" customHeight="1">
      <c r="A178" s="114"/>
      <c r="B178" s="114"/>
      <c r="C178" s="114"/>
      <c r="D178" s="100"/>
      <c r="E178" s="103"/>
      <c r="F178" s="106"/>
      <c r="G178" s="106"/>
      <c r="H178" s="106"/>
      <c r="I178" s="106"/>
      <c r="J178" s="109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</row>
    <row r="179" spans="1:73" s="11" customFormat="1" ht="15.6">
      <c r="A179" s="79"/>
      <c r="B179" s="110" t="s">
        <v>13</v>
      </c>
      <c r="C179" s="112"/>
      <c r="D179" s="25" t="s">
        <v>4</v>
      </c>
      <c r="E179" s="26">
        <f>SUM(E175:E178)</f>
        <v>563</v>
      </c>
      <c r="F179" s="89"/>
      <c r="G179" s="27"/>
      <c r="H179" s="27"/>
      <c r="I179" s="28"/>
      <c r="J179" s="69">
        <f>SUM(J175:J178)</f>
        <v>19063.18</v>
      </c>
    </row>
    <row r="180" spans="1:73" s="9" customFormat="1" ht="30.75" customHeight="1">
      <c r="A180" s="98">
        <v>44</v>
      </c>
      <c r="B180" s="115" t="s">
        <v>54</v>
      </c>
      <c r="C180" s="98" t="s">
        <v>96</v>
      </c>
      <c r="D180" s="98" t="s">
        <v>4</v>
      </c>
      <c r="E180" s="101">
        <v>4</v>
      </c>
      <c r="F180" s="104">
        <v>646</v>
      </c>
      <c r="G180" s="104">
        <v>586</v>
      </c>
      <c r="H180" s="104">
        <v>675</v>
      </c>
      <c r="I180" s="104">
        <f t="shared" ref="I180" si="37">ROUND((F180+G180+H180)/3,2)</f>
        <v>635.66999999999996</v>
      </c>
      <c r="J180" s="107">
        <f>E180*I180</f>
        <v>2542.6799999999998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</row>
    <row r="181" spans="1:73" s="9" customFormat="1" ht="15.6">
      <c r="A181" s="113"/>
      <c r="B181" s="113"/>
      <c r="C181" s="113"/>
      <c r="D181" s="99"/>
      <c r="E181" s="102"/>
      <c r="F181" s="105"/>
      <c r="G181" s="105"/>
      <c r="H181" s="105"/>
      <c r="I181" s="105"/>
      <c r="J181" s="108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73" s="9" customFormat="1" ht="15.6">
      <c r="A182" s="113"/>
      <c r="B182" s="113"/>
      <c r="C182" s="113"/>
      <c r="D182" s="99"/>
      <c r="E182" s="102"/>
      <c r="F182" s="105"/>
      <c r="G182" s="105"/>
      <c r="H182" s="105"/>
      <c r="I182" s="105"/>
      <c r="J182" s="108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</row>
    <row r="183" spans="1:73" s="9" customFormat="1" ht="67.2" customHeight="1">
      <c r="A183" s="114"/>
      <c r="B183" s="114"/>
      <c r="C183" s="114"/>
      <c r="D183" s="100"/>
      <c r="E183" s="103"/>
      <c r="F183" s="106"/>
      <c r="G183" s="106"/>
      <c r="H183" s="106"/>
      <c r="I183" s="106"/>
      <c r="J183" s="109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</row>
    <row r="184" spans="1:73" s="11" customFormat="1" ht="15.6">
      <c r="A184" s="81"/>
      <c r="B184" s="110" t="s">
        <v>13</v>
      </c>
      <c r="C184" s="112"/>
      <c r="D184" s="25" t="s">
        <v>4</v>
      </c>
      <c r="E184" s="26">
        <f>SUM(E180:E183)</f>
        <v>4</v>
      </c>
      <c r="F184" s="89"/>
      <c r="G184" s="27"/>
      <c r="H184" s="27"/>
      <c r="I184" s="28"/>
      <c r="J184" s="69">
        <f>SUM(J180+J182+J183)</f>
        <v>2542.6799999999998</v>
      </c>
    </row>
    <row r="185" spans="1:73" s="5" customFormat="1" ht="15.6">
      <c r="A185" s="33"/>
      <c r="B185" s="55"/>
      <c r="C185" s="55"/>
      <c r="D185" s="55"/>
      <c r="E185" s="55"/>
      <c r="F185" s="85"/>
      <c r="G185" s="85"/>
      <c r="H185" s="55"/>
      <c r="I185" s="34"/>
      <c r="J185" s="73">
        <f>J11+J16+J21+J26+J29+J32+J36+J40+J45+J50+J55+J57+J62+J67+J72+J77+J82+J85+J88+J93+J96+J99+J102+J104+J107+J112+J117+J122+J126+J130+J135+J137+J140+J143+J146+J149+J151+J155+J160+J164+N183+J169+J174+J179+J184</f>
        <v>577057.75750000018</v>
      </c>
      <c r="K185" s="11"/>
      <c r="L185" s="74"/>
      <c r="M185" s="7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</row>
    <row r="186" spans="1:73" s="7" customFormat="1" ht="15.75" customHeight="1">
      <c r="A186" s="49" t="s">
        <v>85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5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</row>
    <row r="187" spans="1:73" s="7" customFormat="1" ht="13.8" customHeight="1">
      <c r="A187" s="36"/>
      <c r="B187" s="36"/>
      <c r="C187" s="36"/>
      <c r="D187" s="36"/>
      <c r="E187" s="37"/>
      <c r="F187" s="38"/>
      <c r="G187" s="38"/>
      <c r="H187" s="38"/>
      <c r="I187" s="38"/>
      <c r="J187" s="39"/>
      <c r="K187" s="12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</row>
    <row r="188" spans="1:73" s="63" customFormat="1" ht="15.75" customHeight="1">
      <c r="A188" s="61" t="s">
        <v>8</v>
      </c>
      <c r="B188" s="122" t="s">
        <v>63</v>
      </c>
      <c r="C188" s="123"/>
      <c r="D188" s="62"/>
      <c r="E188" s="62"/>
      <c r="F188" s="91"/>
      <c r="G188" s="91"/>
      <c r="H188" s="62"/>
      <c r="I188" s="62"/>
      <c r="J188" s="62"/>
    </row>
    <row r="189" spans="1:73" s="63" customFormat="1" ht="15.75" customHeight="1">
      <c r="A189" s="61" t="s">
        <v>9</v>
      </c>
      <c r="B189" s="122" t="s">
        <v>62</v>
      </c>
      <c r="C189" s="124"/>
      <c r="D189" s="62"/>
      <c r="E189" s="62"/>
      <c r="F189" s="91"/>
      <c r="G189" s="91"/>
      <c r="H189" s="62"/>
      <c r="I189" s="62"/>
      <c r="J189" s="62"/>
    </row>
    <row r="190" spans="1:73" s="63" customFormat="1">
      <c r="A190" s="64" t="s">
        <v>10</v>
      </c>
      <c r="B190" s="122" t="s">
        <v>61</v>
      </c>
      <c r="C190" s="124"/>
      <c r="D190" s="62"/>
      <c r="E190" s="62"/>
      <c r="F190" s="91"/>
      <c r="G190" s="91"/>
      <c r="H190" s="62"/>
      <c r="I190" s="62"/>
      <c r="J190" s="62"/>
    </row>
    <row r="191" spans="1:73" s="63" customFormat="1">
      <c r="A191" s="65"/>
      <c r="B191" s="66" t="s">
        <v>17</v>
      </c>
      <c r="C191" s="65"/>
      <c r="D191" s="65"/>
      <c r="E191" s="65"/>
      <c r="F191" s="92"/>
      <c r="G191" s="92"/>
      <c r="H191" s="65"/>
      <c r="I191" s="65"/>
      <c r="J191" s="65"/>
    </row>
    <row r="192" spans="1:73" s="63" customFormat="1">
      <c r="A192" s="65"/>
      <c r="B192" s="67" t="s">
        <v>41</v>
      </c>
      <c r="C192" s="66"/>
      <c r="D192" s="66"/>
      <c r="E192" s="65"/>
      <c r="F192" s="92"/>
      <c r="G192" s="92"/>
      <c r="H192" s="65"/>
      <c r="I192" s="65"/>
      <c r="J192" s="65"/>
    </row>
    <row r="193" spans="1:10" s="63" customFormat="1">
      <c r="A193" s="65"/>
      <c r="B193" s="66" t="s">
        <v>18</v>
      </c>
      <c r="C193" s="66"/>
      <c r="D193" s="66"/>
      <c r="E193" s="65"/>
      <c r="F193" s="92"/>
      <c r="G193" s="92"/>
      <c r="H193" s="65"/>
      <c r="I193" s="65"/>
      <c r="J193" s="65"/>
    </row>
    <row r="194" spans="1:10" s="63" customFormat="1">
      <c r="A194" s="65"/>
      <c r="B194" s="66" t="s">
        <v>60</v>
      </c>
      <c r="C194" s="66"/>
      <c r="D194" s="66"/>
      <c r="E194" s="65"/>
      <c r="F194" s="92"/>
      <c r="G194" s="92"/>
      <c r="H194" s="65"/>
      <c r="I194" s="65"/>
      <c r="J194" s="65"/>
    </row>
    <row r="195" spans="1:10">
      <c r="A195" s="41"/>
      <c r="B195" s="40"/>
      <c r="C195" s="40"/>
      <c r="D195" s="41"/>
      <c r="E195" s="41"/>
      <c r="F195" s="41"/>
      <c r="G195" s="93"/>
      <c r="H195" s="41"/>
      <c r="I195" s="41"/>
      <c r="J195" s="41"/>
    </row>
    <row r="196" spans="1:10" ht="15" customHeight="1">
      <c r="A196" s="42"/>
      <c r="B196" s="40"/>
      <c r="C196" s="15"/>
      <c r="D196" s="16"/>
      <c r="E196" s="16"/>
      <c r="F196" s="16"/>
      <c r="G196" s="16"/>
      <c r="H196" s="16"/>
      <c r="I196" s="16"/>
      <c r="J196" s="16"/>
    </row>
    <row r="197" spans="1:10" ht="14.25" customHeight="1">
      <c r="A197" s="42"/>
      <c r="B197" s="40"/>
      <c r="C197" s="15"/>
      <c r="D197" s="16"/>
      <c r="E197" s="16"/>
      <c r="F197" s="16"/>
      <c r="G197" s="16"/>
      <c r="H197" s="16"/>
      <c r="I197" s="16"/>
      <c r="J197" s="16"/>
    </row>
    <row r="198" spans="1:10" ht="13.5" customHeight="1">
      <c r="A198" s="42"/>
      <c r="B198" s="40"/>
      <c r="C198" s="15"/>
      <c r="D198" s="16"/>
      <c r="E198" s="16"/>
      <c r="F198" s="16"/>
      <c r="G198" s="17"/>
      <c r="H198" s="16"/>
      <c r="I198" s="16"/>
      <c r="J198" s="16"/>
    </row>
    <row r="199" spans="1:10" ht="17.25" customHeight="1">
      <c r="A199" s="42"/>
      <c r="B199" s="40"/>
      <c r="C199" s="17"/>
      <c r="D199" s="16"/>
      <c r="E199" s="16"/>
      <c r="F199" s="16"/>
      <c r="G199" s="16"/>
      <c r="H199" s="16"/>
      <c r="I199" s="16"/>
      <c r="J199" s="16"/>
    </row>
    <row r="200" spans="1:10">
      <c r="A200" s="42"/>
      <c r="B200" s="43"/>
      <c r="C200" s="41"/>
      <c r="D200" s="41"/>
      <c r="E200" s="41"/>
      <c r="F200" s="41"/>
      <c r="G200" s="41"/>
      <c r="H200" s="41"/>
      <c r="I200" s="41"/>
      <c r="J200" s="41"/>
    </row>
    <row r="201" spans="1:10" ht="12.75" customHeight="1">
      <c r="A201" s="42"/>
      <c r="B201" s="43"/>
      <c r="C201" s="41"/>
      <c r="D201" s="41"/>
      <c r="E201" s="41"/>
      <c r="F201" s="41"/>
      <c r="G201" s="41"/>
      <c r="H201" s="41"/>
      <c r="I201" s="41"/>
      <c r="J201" s="41"/>
    </row>
    <row r="202" spans="1:10">
      <c r="A202" s="41"/>
      <c r="B202" s="41"/>
      <c r="C202" s="41"/>
      <c r="D202" s="41"/>
      <c r="E202" s="41"/>
      <c r="F202" s="41"/>
      <c r="G202" s="41"/>
      <c r="H202" s="41"/>
      <c r="I202" s="41"/>
      <c r="J202" s="41"/>
    </row>
    <row r="203" spans="1:10">
      <c r="A203" s="41"/>
      <c r="B203" s="41"/>
      <c r="C203" s="41"/>
      <c r="D203" s="41"/>
      <c r="E203" s="41"/>
      <c r="F203" s="41"/>
      <c r="G203" s="41"/>
      <c r="H203" s="41"/>
      <c r="I203" s="41"/>
      <c r="J203" s="41"/>
    </row>
    <row r="204" spans="1:10">
      <c r="A204" s="41"/>
      <c r="B204" s="41"/>
      <c r="C204" s="41"/>
      <c r="D204" s="41"/>
      <c r="E204" s="41"/>
      <c r="F204" s="41"/>
      <c r="G204" s="41"/>
      <c r="H204" s="41"/>
      <c r="I204" s="41"/>
      <c r="J204" s="41"/>
    </row>
    <row r="205" spans="1:10">
      <c r="G205" s="41"/>
    </row>
    <row r="449" spans="10:10">
      <c r="J449" s="48"/>
    </row>
  </sheetData>
  <mergeCells count="459">
    <mergeCell ref="I161:I163"/>
    <mergeCell ref="J161:J163"/>
    <mergeCell ref="A180:A183"/>
    <mergeCell ref="B180:B183"/>
    <mergeCell ref="C180:C183"/>
    <mergeCell ref="D180:D183"/>
    <mergeCell ref="E180:E183"/>
    <mergeCell ref="F180:F183"/>
    <mergeCell ref="G180:G183"/>
    <mergeCell ref="H180:H183"/>
    <mergeCell ref="I180:I183"/>
    <mergeCell ref="H170:H173"/>
    <mergeCell ref="H161:H163"/>
    <mergeCell ref="J180:J183"/>
    <mergeCell ref="A175:A178"/>
    <mergeCell ref="D175:D178"/>
    <mergeCell ref="E175:E178"/>
    <mergeCell ref="F175:F178"/>
    <mergeCell ref="G175:G178"/>
    <mergeCell ref="A161:A163"/>
    <mergeCell ref="B161:B163"/>
    <mergeCell ref="C161:C163"/>
    <mergeCell ref="D161:D163"/>
    <mergeCell ref="E161:E163"/>
    <mergeCell ref="B184:C184"/>
    <mergeCell ref="D78:D81"/>
    <mergeCell ref="E78:E81"/>
    <mergeCell ref="F78:F81"/>
    <mergeCell ref="G78:G81"/>
    <mergeCell ref="H78:H81"/>
    <mergeCell ref="I78:I81"/>
    <mergeCell ref="J78:J81"/>
    <mergeCell ref="B82:C82"/>
    <mergeCell ref="B174:C174"/>
    <mergeCell ref="J170:J173"/>
    <mergeCell ref="B169:C169"/>
    <mergeCell ref="C165:C168"/>
    <mergeCell ref="D165:D168"/>
    <mergeCell ref="E165:E168"/>
    <mergeCell ref="F165:F168"/>
    <mergeCell ref="G165:G168"/>
    <mergeCell ref="I170:I173"/>
    <mergeCell ref="H165:H168"/>
    <mergeCell ref="I165:I168"/>
    <mergeCell ref="J165:J168"/>
    <mergeCell ref="B179:C179"/>
    <mergeCell ref="B175:B178"/>
    <mergeCell ref="C175:C178"/>
    <mergeCell ref="F161:F163"/>
    <mergeCell ref="G161:G163"/>
    <mergeCell ref="B164:C164"/>
    <mergeCell ref="A170:A173"/>
    <mergeCell ref="B170:B173"/>
    <mergeCell ref="C170:C173"/>
    <mergeCell ref="D170:D173"/>
    <mergeCell ref="E170:E173"/>
    <mergeCell ref="F170:F173"/>
    <mergeCell ref="G170:G173"/>
    <mergeCell ref="J156:J159"/>
    <mergeCell ref="B160:C160"/>
    <mergeCell ref="B155:C155"/>
    <mergeCell ref="A156:A159"/>
    <mergeCell ref="B156:B159"/>
    <mergeCell ref="C156:C159"/>
    <mergeCell ref="D156:D159"/>
    <mergeCell ref="E156:E159"/>
    <mergeCell ref="F156:F159"/>
    <mergeCell ref="G156:G159"/>
    <mergeCell ref="H156:H159"/>
    <mergeCell ref="I156:I159"/>
    <mergeCell ref="J144:J145"/>
    <mergeCell ref="B146:C146"/>
    <mergeCell ref="B151:C151"/>
    <mergeCell ref="A152:A154"/>
    <mergeCell ref="B152:B154"/>
    <mergeCell ref="C152:C154"/>
    <mergeCell ref="D152:D154"/>
    <mergeCell ref="E152:E154"/>
    <mergeCell ref="F152:F154"/>
    <mergeCell ref="G152:G154"/>
    <mergeCell ref="H152:H154"/>
    <mergeCell ref="I152:I154"/>
    <mergeCell ref="J152:J154"/>
    <mergeCell ref="H144:H145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B143:C143"/>
    <mergeCell ref="A144:A145"/>
    <mergeCell ref="B144:B145"/>
    <mergeCell ref="C144:C145"/>
    <mergeCell ref="D144:D145"/>
    <mergeCell ref="E144:E145"/>
    <mergeCell ref="F144:F145"/>
    <mergeCell ref="G144:G145"/>
    <mergeCell ref="I144:I145"/>
    <mergeCell ref="H138:H139"/>
    <mergeCell ref="I138:I139"/>
    <mergeCell ref="J138:J139"/>
    <mergeCell ref="B140:C140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B137:C137"/>
    <mergeCell ref="A138:A139"/>
    <mergeCell ref="B138:B139"/>
    <mergeCell ref="C138:C139"/>
    <mergeCell ref="D138:D139"/>
    <mergeCell ref="E138:E139"/>
    <mergeCell ref="F138:F139"/>
    <mergeCell ref="G138:G139"/>
    <mergeCell ref="D131:D134"/>
    <mergeCell ref="E131:E134"/>
    <mergeCell ref="F131:F134"/>
    <mergeCell ref="G131:G134"/>
    <mergeCell ref="H131:H134"/>
    <mergeCell ref="I131:I134"/>
    <mergeCell ref="J131:J134"/>
    <mergeCell ref="B135:C135"/>
    <mergeCell ref="E123:E125"/>
    <mergeCell ref="F123:F125"/>
    <mergeCell ref="G123:G125"/>
    <mergeCell ref="H123:H125"/>
    <mergeCell ref="I123:I125"/>
    <mergeCell ref="J123:J125"/>
    <mergeCell ref="B126:C126"/>
    <mergeCell ref="J127:J129"/>
    <mergeCell ref="D123:D125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E113:E116"/>
    <mergeCell ref="F113:F116"/>
    <mergeCell ref="G113:G116"/>
    <mergeCell ref="H113:H116"/>
    <mergeCell ref="I113:I116"/>
    <mergeCell ref="J113:J116"/>
    <mergeCell ref="B117:C117"/>
    <mergeCell ref="A118:A121"/>
    <mergeCell ref="B118:B121"/>
    <mergeCell ref="C118:C121"/>
    <mergeCell ref="D118:D121"/>
    <mergeCell ref="E118:E121"/>
    <mergeCell ref="F118:F121"/>
    <mergeCell ref="G118:G121"/>
    <mergeCell ref="H118:H121"/>
    <mergeCell ref="I118:I121"/>
    <mergeCell ref="J118:J121"/>
    <mergeCell ref="D113:D116"/>
    <mergeCell ref="B112:C112"/>
    <mergeCell ref="A108:A111"/>
    <mergeCell ref="B108:B111"/>
    <mergeCell ref="C108:C111"/>
    <mergeCell ref="D108:D111"/>
    <mergeCell ref="E108:E111"/>
    <mergeCell ref="F108:F111"/>
    <mergeCell ref="G108:G111"/>
    <mergeCell ref="H108:H111"/>
    <mergeCell ref="E105:E106"/>
    <mergeCell ref="F105:F106"/>
    <mergeCell ref="G105:G106"/>
    <mergeCell ref="H105:H106"/>
    <mergeCell ref="I105:I106"/>
    <mergeCell ref="J105:J106"/>
    <mergeCell ref="D105:D106"/>
    <mergeCell ref="I108:I111"/>
    <mergeCell ref="J108:J111"/>
    <mergeCell ref="D97:D98"/>
    <mergeCell ref="E97:E98"/>
    <mergeCell ref="F97:F98"/>
    <mergeCell ref="G97:G98"/>
    <mergeCell ref="H97:H98"/>
    <mergeCell ref="I97:I98"/>
    <mergeCell ref="J97:J98"/>
    <mergeCell ref="D100:D101"/>
    <mergeCell ref="E100:E101"/>
    <mergeCell ref="F100:F101"/>
    <mergeCell ref="G100:G101"/>
    <mergeCell ref="H100:H101"/>
    <mergeCell ref="I100:I101"/>
    <mergeCell ref="J100:J101"/>
    <mergeCell ref="J68:J71"/>
    <mergeCell ref="D63:D66"/>
    <mergeCell ref="E63:E66"/>
    <mergeCell ref="F63:F66"/>
    <mergeCell ref="G63:G66"/>
    <mergeCell ref="H63:H66"/>
    <mergeCell ref="I63:I66"/>
    <mergeCell ref="J63:J66"/>
    <mergeCell ref="D94:D95"/>
    <mergeCell ref="E94:E95"/>
    <mergeCell ref="F94:F95"/>
    <mergeCell ref="G94:G95"/>
    <mergeCell ref="H94:H95"/>
    <mergeCell ref="I94:I95"/>
    <mergeCell ref="J94:J95"/>
    <mergeCell ref="I89:I92"/>
    <mergeCell ref="J89:J92"/>
    <mergeCell ref="J73:J76"/>
    <mergeCell ref="D89:D92"/>
    <mergeCell ref="E89:E92"/>
    <mergeCell ref="F89:F92"/>
    <mergeCell ref="G89:G92"/>
    <mergeCell ref="H89:H92"/>
    <mergeCell ref="D33:D35"/>
    <mergeCell ref="E33:E35"/>
    <mergeCell ref="F33:F35"/>
    <mergeCell ref="G33:G35"/>
    <mergeCell ref="H33:H35"/>
    <mergeCell ref="I33:I35"/>
    <mergeCell ref="J33:J35"/>
    <mergeCell ref="J51:J54"/>
    <mergeCell ref="D58:D61"/>
    <mergeCell ref="E58:E61"/>
    <mergeCell ref="F58:F61"/>
    <mergeCell ref="G58:G61"/>
    <mergeCell ref="H58:H61"/>
    <mergeCell ref="I58:I61"/>
    <mergeCell ref="J58:J61"/>
    <mergeCell ref="I51:I54"/>
    <mergeCell ref="D41:D44"/>
    <mergeCell ref="E41:E44"/>
    <mergeCell ref="F41:F44"/>
    <mergeCell ref="G41:G44"/>
    <mergeCell ref="H41:H44"/>
    <mergeCell ref="D37:D39"/>
    <mergeCell ref="E37:E39"/>
    <mergeCell ref="F37:F39"/>
    <mergeCell ref="D30:D31"/>
    <mergeCell ref="E30:E31"/>
    <mergeCell ref="F30:F31"/>
    <mergeCell ref="G30:G31"/>
    <mergeCell ref="H30:H31"/>
    <mergeCell ref="I30:I31"/>
    <mergeCell ref="J30:J31"/>
    <mergeCell ref="J12:J15"/>
    <mergeCell ref="I17:I20"/>
    <mergeCell ref="J17:J20"/>
    <mergeCell ref="I22:I25"/>
    <mergeCell ref="J22:J25"/>
    <mergeCell ref="I27:I28"/>
    <mergeCell ref="J27:J28"/>
    <mergeCell ref="G27:G28"/>
    <mergeCell ref="H27:H28"/>
    <mergeCell ref="A8:A10"/>
    <mergeCell ref="B8:B10"/>
    <mergeCell ref="C8:C10"/>
    <mergeCell ref="B11:C11"/>
    <mergeCell ref="I5:I6"/>
    <mergeCell ref="J5:J6"/>
    <mergeCell ref="B7:C7"/>
    <mergeCell ref="D8:D10"/>
    <mergeCell ref="E8:E10"/>
    <mergeCell ref="F8:F10"/>
    <mergeCell ref="G8:G10"/>
    <mergeCell ref="H8:H10"/>
    <mergeCell ref="I8:I10"/>
    <mergeCell ref="J8:J10"/>
    <mergeCell ref="A1:J2"/>
    <mergeCell ref="A3:K3"/>
    <mergeCell ref="A4:I4"/>
    <mergeCell ref="A5:A6"/>
    <mergeCell ref="B5:B6"/>
    <mergeCell ref="C5:C6"/>
    <mergeCell ref="D5:D6"/>
    <mergeCell ref="E5:E6"/>
    <mergeCell ref="F5:H5"/>
    <mergeCell ref="B51:B54"/>
    <mergeCell ref="B29:C29"/>
    <mergeCell ref="A37:A39"/>
    <mergeCell ref="B37:B39"/>
    <mergeCell ref="C37:C39"/>
    <mergeCell ref="B45:C45"/>
    <mergeCell ref="A51:A54"/>
    <mergeCell ref="B40:C40"/>
    <mergeCell ref="A41:A44"/>
    <mergeCell ref="B41:B44"/>
    <mergeCell ref="C41:C44"/>
    <mergeCell ref="A86:A87"/>
    <mergeCell ref="B86:B87"/>
    <mergeCell ref="C86:C87"/>
    <mergeCell ref="B88:C88"/>
    <mergeCell ref="A73:A76"/>
    <mergeCell ref="B73:B76"/>
    <mergeCell ref="C73:C76"/>
    <mergeCell ref="B77:C77"/>
    <mergeCell ref="A78:A81"/>
    <mergeCell ref="B78:B81"/>
    <mergeCell ref="C78:C81"/>
    <mergeCell ref="B85:C85"/>
    <mergeCell ref="A83:A84"/>
    <mergeCell ref="B83:B84"/>
    <mergeCell ref="C83:C84"/>
    <mergeCell ref="A100:A101"/>
    <mergeCell ref="B100:B101"/>
    <mergeCell ref="C100:C101"/>
    <mergeCell ref="B102:C102"/>
    <mergeCell ref="B99:C99"/>
    <mergeCell ref="A97:A98"/>
    <mergeCell ref="B97:B98"/>
    <mergeCell ref="C97:C98"/>
    <mergeCell ref="A94:A95"/>
    <mergeCell ref="B94:B95"/>
    <mergeCell ref="C94:C95"/>
    <mergeCell ref="B96:C96"/>
    <mergeCell ref="A89:A92"/>
    <mergeCell ref="B89:B92"/>
    <mergeCell ref="C89:C92"/>
    <mergeCell ref="B188:C188"/>
    <mergeCell ref="B189:C189"/>
    <mergeCell ref="B190:C190"/>
    <mergeCell ref="A165:A168"/>
    <mergeCell ref="B104:C104"/>
    <mergeCell ref="A105:A106"/>
    <mergeCell ref="B105:B106"/>
    <mergeCell ref="C105:C106"/>
    <mergeCell ref="B107:C107"/>
    <mergeCell ref="B165:B168"/>
    <mergeCell ref="A113:A116"/>
    <mergeCell ref="B113:B116"/>
    <mergeCell ref="C113:C116"/>
    <mergeCell ref="B122:C122"/>
    <mergeCell ref="A123:A125"/>
    <mergeCell ref="B123:B125"/>
    <mergeCell ref="C123:C125"/>
    <mergeCell ref="B130:C130"/>
    <mergeCell ref="A131:A134"/>
    <mergeCell ref="B131:B134"/>
    <mergeCell ref="C131:C134"/>
    <mergeCell ref="B16:C16"/>
    <mergeCell ref="A17:A20"/>
    <mergeCell ref="B17:B20"/>
    <mergeCell ref="C17:C20"/>
    <mergeCell ref="D17:D20"/>
    <mergeCell ref="E17:E20"/>
    <mergeCell ref="F17:F20"/>
    <mergeCell ref="G17:G20"/>
    <mergeCell ref="H17:H20"/>
    <mergeCell ref="A12:A15"/>
    <mergeCell ref="B12:B15"/>
    <mergeCell ref="C12:C15"/>
    <mergeCell ref="D12:D15"/>
    <mergeCell ref="E12:E15"/>
    <mergeCell ref="F12:F15"/>
    <mergeCell ref="G12:G15"/>
    <mergeCell ref="H12:H15"/>
    <mergeCell ref="I12:I15"/>
    <mergeCell ref="B21:C21"/>
    <mergeCell ref="A22:A25"/>
    <mergeCell ref="B22:B25"/>
    <mergeCell ref="C22:C25"/>
    <mergeCell ref="D22:D25"/>
    <mergeCell ref="E22:E25"/>
    <mergeCell ref="F22:F25"/>
    <mergeCell ref="G22:G25"/>
    <mergeCell ref="H22:H25"/>
    <mergeCell ref="B26:C26"/>
    <mergeCell ref="A27:A28"/>
    <mergeCell ref="B27:B28"/>
    <mergeCell ref="C27:C28"/>
    <mergeCell ref="D27:D28"/>
    <mergeCell ref="E27:E28"/>
    <mergeCell ref="F27:F28"/>
    <mergeCell ref="B63:B66"/>
    <mergeCell ref="C63:C66"/>
    <mergeCell ref="A30:A31"/>
    <mergeCell ref="B30:B31"/>
    <mergeCell ref="C30:C31"/>
    <mergeCell ref="B32:C32"/>
    <mergeCell ref="C51:C54"/>
    <mergeCell ref="B55:C55"/>
    <mergeCell ref="B57:C57"/>
    <mergeCell ref="B50:C50"/>
    <mergeCell ref="A46:A49"/>
    <mergeCell ref="B46:B49"/>
    <mergeCell ref="C46:C49"/>
    <mergeCell ref="A33:A35"/>
    <mergeCell ref="B33:B35"/>
    <mergeCell ref="C33:C35"/>
    <mergeCell ref="B36:C36"/>
    <mergeCell ref="A58:A61"/>
    <mergeCell ref="B58:B61"/>
    <mergeCell ref="C58:C61"/>
    <mergeCell ref="I73:I76"/>
    <mergeCell ref="A68:A71"/>
    <mergeCell ref="B68:B71"/>
    <mergeCell ref="C68:C71"/>
    <mergeCell ref="B72:C72"/>
    <mergeCell ref="E73:E76"/>
    <mergeCell ref="F73:F76"/>
    <mergeCell ref="G73:G76"/>
    <mergeCell ref="H73:H76"/>
    <mergeCell ref="D73:D76"/>
    <mergeCell ref="D68:D71"/>
    <mergeCell ref="E68:E71"/>
    <mergeCell ref="F68:F71"/>
    <mergeCell ref="G68:G71"/>
    <mergeCell ref="H68:H71"/>
    <mergeCell ref="I68:I71"/>
    <mergeCell ref="B62:C62"/>
    <mergeCell ref="A63:A66"/>
    <mergeCell ref="B67:C67"/>
    <mergeCell ref="G37:G39"/>
    <mergeCell ref="H37:H39"/>
    <mergeCell ref="I37:I39"/>
    <mergeCell ref="J37:J39"/>
    <mergeCell ref="I41:I44"/>
    <mergeCell ref="J41:J44"/>
    <mergeCell ref="D46:D49"/>
    <mergeCell ref="E46:E49"/>
    <mergeCell ref="F46:F49"/>
    <mergeCell ref="G46:G49"/>
    <mergeCell ref="H46:H49"/>
    <mergeCell ref="I46:I49"/>
    <mergeCell ref="J46:J49"/>
    <mergeCell ref="D51:D54"/>
    <mergeCell ref="E51:E54"/>
    <mergeCell ref="F51:F54"/>
    <mergeCell ref="G51:G54"/>
    <mergeCell ref="H51:H54"/>
    <mergeCell ref="H175:H178"/>
    <mergeCell ref="I175:I178"/>
    <mergeCell ref="J175:J178"/>
    <mergeCell ref="B149:C149"/>
    <mergeCell ref="D83:D84"/>
    <mergeCell ref="E83:E84"/>
    <mergeCell ref="F83:F84"/>
    <mergeCell ref="G83:G84"/>
    <mergeCell ref="H83:H84"/>
    <mergeCell ref="I83:I84"/>
    <mergeCell ref="J83:J84"/>
    <mergeCell ref="B93:C93"/>
    <mergeCell ref="D86:D87"/>
    <mergeCell ref="E86:E87"/>
    <mergeCell ref="F86:F87"/>
    <mergeCell ref="G86:G87"/>
    <mergeCell ref="H86:H87"/>
    <mergeCell ref="I86:I87"/>
    <mergeCell ref="J86:J87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нмцк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pk-klad</cp:lastModifiedBy>
  <cp:lastPrinted>2019-05-13T14:16:43Z</cp:lastPrinted>
  <dcterms:created xsi:type="dcterms:W3CDTF">2016-01-21T04:36:45Z</dcterms:created>
  <dcterms:modified xsi:type="dcterms:W3CDTF">2019-05-17T13:10:15Z</dcterms:modified>
</cp:coreProperties>
</file>