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мой расчет" sheetId="4" r:id="rId1"/>
    <sheet name="Лист3" sheetId="3" r:id="rId2"/>
  </sheets>
  <calcPr calcId="145621"/>
</workbook>
</file>

<file path=xl/calcChain.xml><?xml version="1.0" encoding="utf-8"?>
<calcChain xmlns="http://schemas.openxmlformats.org/spreadsheetml/2006/main">
  <c r="J37" i="4" l="1"/>
  <c r="J36" i="4"/>
  <c r="J25" i="4"/>
  <c r="I6" i="4" l="1"/>
  <c r="I24" i="4" l="1"/>
  <c r="J24" i="4" s="1"/>
  <c r="I34" i="4" l="1"/>
  <c r="I14" i="4" l="1"/>
  <c r="J14" i="4" s="1"/>
  <c r="I12" i="4" l="1"/>
  <c r="I33" i="4" l="1"/>
  <c r="I35" i="4"/>
  <c r="J35" i="4" s="1"/>
  <c r="I27" i="4"/>
  <c r="I7" i="4"/>
  <c r="I8" i="4"/>
  <c r="I9" i="4"/>
  <c r="I10" i="4"/>
  <c r="I11" i="4"/>
  <c r="I13" i="4"/>
  <c r="I15" i="4"/>
  <c r="I16" i="4"/>
  <c r="I17" i="4"/>
  <c r="I18" i="4"/>
  <c r="I19" i="4"/>
  <c r="I20" i="4"/>
  <c r="I21" i="4"/>
  <c r="I22" i="4"/>
  <c r="I23" i="4"/>
  <c r="J34" i="4" l="1"/>
  <c r="J33" i="4"/>
  <c r="J31" i="4"/>
  <c r="J27" i="4"/>
  <c r="J23" i="4"/>
  <c r="J22" i="4"/>
  <c r="J21" i="4"/>
  <c r="J20" i="4"/>
  <c r="J19" i="4"/>
  <c r="J18" i="4"/>
  <c r="J17" i="4"/>
  <c r="J16" i="4"/>
  <c r="J15" i="4"/>
  <c r="J13" i="4"/>
  <c r="J12" i="4"/>
  <c r="J11" i="4"/>
  <c r="J10" i="4"/>
  <c r="J9" i="4"/>
  <c r="J8" i="4"/>
  <c r="J7" i="4"/>
  <c r="J6" i="4"/>
  <c r="J28" i="4" l="1"/>
</calcChain>
</file>

<file path=xl/sharedStrings.xml><?xml version="1.0" encoding="utf-8"?>
<sst xmlns="http://schemas.openxmlformats.org/spreadsheetml/2006/main" count="52" uniqueCount="50">
  <si>
    <t>Наименование издания</t>
  </si>
  <si>
    <t>Журнал "Гражданская защита"</t>
  </si>
  <si>
    <t>1*</t>
  </si>
  <si>
    <t>2*</t>
  </si>
  <si>
    <t>3*</t>
  </si>
  <si>
    <t>Подписной индекс</t>
  </si>
  <si>
    <t>Журнал «Делопроизводство»</t>
  </si>
  <si>
    <t>Кол-во выходов в 1 комп.</t>
  </si>
  <si>
    <t>Газета "НОРД"</t>
  </si>
  <si>
    <t>Газета «Югорский вестник»</t>
  </si>
  <si>
    <t>Журнал "Зарплата"</t>
  </si>
  <si>
    <t>Журнал "ГОСЗАКУПКИ.ру. Официальная информация. Письма. Комментарии. Административная практика с ежеквартальным приложением АДМИНИСТРАТИВНАЯ ПРАКТИКА ФАС"</t>
  </si>
  <si>
    <t>Журнал "Архитектура и строительство России"</t>
  </si>
  <si>
    <t>81706</t>
  </si>
  <si>
    <t>Журнал "Беспризорник"</t>
  </si>
  <si>
    <t>84677</t>
  </si>
  <si>
    <t>81941</t>
  </si>
  <si>
    <t>Журнал "Инспектор по делам несовершеннолетних"</t>
  </si>
  <si>
    <t>Журнал "Сметно-договорная работа в строительстве"</t>
  </si>
  <si>
    <t>Кол-во комп.</t>
  </si>
  <si>
    <t>Газета "Тюменские известия"</t>
  </si>
  <si>
    <t>34252 м</t>
  </si>
  <si>
    <t>Газета «Новости Югры» (комплект)</t>
  </si>
  <si>
    <t>Газета «Первая Советская» ГОДОВОЙ</t>
  </si>
  <si>
    <t>Газета «Югорский вестник» Годовая</t>
  </si>
  <si>
    <t>Журнал «Жилищное право» Годовая</t>
  </si>
  <si>
    <t>Журнал"Ландшафтная архитектура Благоустройство и озеленение города"</t>
  </si>
  <si>
    <t>Журнал "Экология производства"</t>
  </si>
  <si>
    <t>Журнал "Экологическое право"</t>
  </si>
  <si>
    <t>Журнал "Чип с DVD"</t>
  </si>
  <si>
    <r>
      <t>Журнал "</t>
    </r>
    <r>
      <rPr>
        <sz val="8"/>
        <color theme="1"/>
        <rFont val="Times New Roman"/>
        <family val="1"/>
        <charset val="204"/>
      </rPr>
      <t>БЮДЖЕТНЫЙ УЧЕТ И ОТЧЕТНОСТЬ В ВОПРОСАХ И ОТВЕТАХ</t>
    </r>
    <r>
      <rPr>
        <sz val="10"/>
        <color theme="1"/>
        <rFont val="Times New Roman"/>
        <family val="1"/>
        <charset val="204"/>
      </rPr>
      <t>"</t>
    </r>
  </si>
  <si>
    <t xml:space="preserve">Отдел опеки и попечительства </t>
  </si>
  <si>
    <t>Комиссия по делам несовершеннолетних</t>
  </si>
  <si>
    <t>Новости Югры</t>
  </si>
  <si>
    <t>Журнал "БиНО: БЮДЖЕТНЫЕ УЧРЕЖДЕНИЯ" с приложением. Комплект. Годовая подписка</t>
  </si>
  <si>
    <t>Газета "Российская газета"+"Российская газета "Неделя"+ Российская бизнес газета</t>
  </si>
  <si>
    <t>IV. Обоснование начальной (максимальной) цены контракта среди субъектов малого предпринимательства и социально ориентированных некоммерческих организаций на право заключения муниципального контракта на оказание услуг по предоставлению годовой подписки на периодические издания  ИКЗ 173862200236886220100100790005814244</t>
  </si>
  <si>
    <r>
      <t xml:space="preserve">Метод определения начальной (максимальной) цены: </t>
    </r>
    <r>
      <rPr>
        <sz val="10"/>
        <color theme="1"/>
        <rFont val="Times New Roman"/>
        <family val="1"/>
        <charset val="204"/>
      </rPr>
      <t xml:space="preserve">метод сопоставимых рыночных цен.                                                                                                                </t>
    </r>
    <r>
      <rPr>
        <b/>
        <sz val="10"/>
        <color theme="1"/>
        <rFont val="Times New Roman"/>
        <family val="1"/>
        <charset val="204"/>
      </rPr>
      <t xml:space="preserve">Способ размещения заказа: </t>
    </r>
    <r>
      <rPr>
        <sz val="10"/>
        <color theme="1"/>
        <rFont val="Times New Roman"/>
        <family val="1"/>
        <charset val="204"/>
      </rPr>
      <t>аукцион в электронной форме среди субъектов малого предпринимательства и социально ориентированных некоммерческих организаций.</t>
    </r>
  </si>
  <si>
    <t>Заказчик: Администрация города Югорска.</t>
  </si>
  <si>
    <t>Начальная (максимальная) цена контракта, рублей</t>
  </si>
  <si>
    <t>Средняя цена, рублей</t>
  </si>
  <si>
    <t>Исп. Гл. эксперт                                                                                                                                                                                                                           М.Г. Филиппова</t>
  </si>
  <si>
    <t>Дата составления расчета: 15.11.2017 г.</t>
  </si>
  <si>
    <t>3** ( с коэффициентом инфляции на 2018 год 4%)</t>
  </si>
  <si>
    <t>1* - Коммерческое предложение вх. администрации г. Югорска (УБУиО) от  13.11.2017 б/н.</t>
  </si>
  <si>
    <t>2* - Коммерческое предложение вх. администрации г. Югорска (УБУиО) от 31.10.2017 б/н.</t>
  </si>
  <si>
    <t>3* -  МК №0187300005816000398-0146567-01 от 27.12.2016 г.</t>
  </si>
  <si>
    <t>3** - цена с применением коэффициента инфляции (основание: письмо  Департамента финансов администрации города Югорска от 31.07.2017 № 460)</t>
  </si>
  <si>
    <t>т.  8 (34675) 50047</t>
  </si>
  <si>
    <t>Итого начальная (максимальная) цена контракта: 284 178 (двести восемьдесят четыре тысячи сто семьдесят восемь) рублей 00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</si>
</sst>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_-* #,##0_р_._-;\-* #,##0_р_._-;_-* &quot;-&quot;??_р_._-;_-@_-"/>
    <numFmt numFmtId="166" formatCode="#,##0_р_."/>
    <numFmt numFmtId="167" formatCode="00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Arial Black"/>
      <family val="2"/>
      <charset val="204"/>
    </font>
    <font>
      <sz val="11"/>
      <color rgb="FF0061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3" borderId="0" applyNumberFormat="0" applyBorder="0" applyAlignment="0" applyProtection="0"/>
  </cellStyleXfs>
  <cellXfs count="50">
    <xf numFmtId="0" fontId="0" fillId="0" borderId="0" xfId="0"/>
    <xf numFmtId="165" fontId="3" fillId="0" borderId="0" xfId="1" applyNumberFormat="1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6" fontId="3" fillId="0" borderId="0" xfId="1" applyNumberFormat="1" applyFont="1" applyAlignment="1">
      <alignment horizontal="left" vertical="center" wrapText="1"/>
    </xf>
    <xf numFmtId="166" fontId="3" fillId="0" borderId="1" xfId="0" applyNumberFormat="1" applyFont="1" applyFill="1" applyBorder="1" applyAlignment="1">
      <alignment horizontal="left" vertic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3" fillId="0" borderId="1" xfId="1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left" vertical="center" wrapText="1"/>
    </xf>
    <xf numFmtId="166" fontId="3" fillId="0" borderId="1" xfId="0" applyNumberFormat="1" applyFont="1" applyFill="1" applyBorder="1" applyAlignment="1">
      <alignment horizontal="right" vertical="center" wrapText="1"/>
    </xf>
    <xf numFmtId="4" fontId="3" fillId="0" borderId="0" xfId="0" applyNumberFormat="1" applyFont="1" applyAlignment="1">
      <alignment horizontal="left" vertical="center" wrapText="1"/>
    </xf>
    <xf numFmtId="166" fontId="3" fillId="0" borderId="0" xfId="0" applyNumberFormat="1" applyFont="1" applyAlignment="1">
      <alignment horizontal="left" vertical="center" wrapText="1"/>
    </xf>
    <xf numFmtId="167" fontId="3" fillId="0" borderId="1" xfId="0" applyNumberFormat="1" applyFont="1" applyFill="1" applyBorder="1" applyAlignment="1">
      <alignment horizontal="left" vertical="center" wrapText="1"/>
    </xf>
    <xf numFmtId="166" fontId="3" fillId="0" borderId="0" xfId="0" applyNumberFormat="1" applyFont="1" applyFill="1" applyAlignment="1">
      <alignment horizontal="left" vertical="center" wrapText="1"/>
    </xf>
    <xf numFmtId="4" fontId="3" fillId="2" borderId="1" xfId="1" applyNumberFormat="1" applyFont="1" applyFill="1" applyBorder="1" applyAlignment="1">
      <alignment horizontal="right" vertical="center" wrapText="1"/>
    </xf>
    <xf numFmtId="166" fontId="2" fillId="2" borderId="1" xfId="1" applyNumberFormat="1" applyFont="1" applyFill="1" applyBorder="1" applyAlignment="1">
      <alignment horizontal="right" vertical="center" wrapText="1"/>
    </xf>
    <xf numFmtId="4" fontId="2" fillId="2" borderId="1" xfId="1" applyNumberFormat="1" applyFont="1" applyFill="1" applyBorder="1" applyAlignment="1">
      <alignment horizontal="right" vertical="center" wrapText="1"/>
    </xf>
    <xf numFmtId="166" fontId="3" fillId="2" borderId="1" xfId="0" applyNumberFormat="1" applyFont="1" applyFill="1" applyBorder="1" applyAlignment="1">
      <alignment horizontal="right" vertical="center" wrapText="1"/>
    </xf>
    <xf numFmtId="166" fontId="3" fillId="2" borderId="1" xfId="0" applyNumberFormat="1" applyFont="1" applyFill="1" applyBorder="1" applyAlignment="1">
      <alignment horizontal="left" vertical="center" wrapText="1"/>
    </xf>
    <xf numFmtId="166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166" fontId="3" fillId="0" borderId="0" xfId="0" applyNumberFormat="1" applyFont="1" applyFill="1" applyAlignment="1">
      <alignment horizontal="left" vertical="center" wrapText="1"/>
    </xf>
    <xf numFmtId="2" fontId="0" fillId="0" borderId="0" xfId="0" applyNumberFormat="1"/>
    <xf numFmtId="0" fontId="3" fillId="0" borderId="0" xfId="0" applyFont="1" applyFill="1" applyBorder="1" applyAlignment="1">
      <alignment horizontal="left" vertical="center" wrapText="1"/>
    </xf>
    <xf numFmtId="0" fontId="6" fillId="0" borderId="0" xfId="0" applyFont="1" applyBorder="1"/>
    <xf numFmtId="4" fontId="3" fillId="0" borderId="0" xfId="0" applyNumberFormat="1" applyFont="1" applyFill="1" applyAlignment="1">
      <alignment horizontal="left" vertical="center" wrapText="1"/>
    </xf>
    <xf numFmtId="2" fontId="7" fillId="2" borderId="0" xfId="2" applyNumberFormat="1" applyFill="1" applyBorder="1" applyAlignment="1">
      <alignment vertical="center" wrapText="1"/>
    </xf>
    <xf numFmtId="0" fontId="0" fillId="2" borderId="0" xfId="0" applyFill="1"/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/>
    <xf numFmtId="0" fontId="3" fillId="0" borderId="0" xfId="0" applyFont="1" applyAlignment="1">
      <alignment horizontal="left" vertical="center" wrapText="1"/>
    </xf>
    <xf numFmtId="164" fontId="3" fillId="0" borderId="0" xfId="0" applyNumberFormat="1" applyFont="1" applyAlignment="1">
      <alignment horizontal="left" vertical="center" wrapText="1"/>
    </xf>
    <xf numFmtId="166" fontId="4" fillId="0" borderId="0" xfId="0" applyNumberFormat="1" applyFont="1" applyAlignment="1">
      <alignment horizontal="left" vertical="center" wrapText="1"/>
    </xf>
    <xf numFmtId="166" fontId="3" fillId="0" borderId="0" xfId="0" applyNumberFormat="1" applyFont="1" applyFill="1" applyAlignment="1">
      <alignment horizontal="left" vertical="center" wrapText="1"/>
    </xf>
    <xf numFmtId="166" fontId="4" fillId="0" borderId="7" xfId="0" applyNumberFormat="1" applyFont="1" applyBorder="1" applyAlignment="1">
      <alignment horizontal="center" vertical="center" wrapText="1"/>
    </xf>
    <xf numFmtId="165" fontId="2" fillId="0" borderId="5" xfId="1" applyNumberFormat="1" applyFont="1" applyBorder="1" applyAlignment="1">
      <alignment horizontal="center" vertical="center" wrapText="1"/>
    </xf>
    <xf numFmtId="165" fontId="2" fillId="0" borderId="6" xfId="1" applyNumberFormat="1" applyFont="1" applyBorder="1" applyAlignment="1">
      <alignment horizontal="center" vertical="center" wrapText="1"/>
    </xf>
    <xf numFmtId="166" fontId="2" fillId="2" borderId="2" xfId="0" applyNumberFormat="1" applyFont="1" applyFill="1" applyBorder="1" applyAlignment="1">
      <alignment horizontal="left" vertical="center" wrapText="1"/>
    </xf>
    <xf numFmtId="166" fontId="2" fillId="2" borderId="3" xfId="0" applyNumberFormat="1" applyFont="1" applyFill="1" applyBorder="1" applyAlignment="1">
      <alignment horizontal="left" vertical="center" wrapText="1"/>
    </xf>
    <xf numFmtId="166" fontId="2" fillId="2" borderId="4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3">
    <cellStyle name="Обычный" xfId="0" builtinId="0"/>
    <cellStyle name="Финансовый" xfId="1" builtinId="3"/>
    <cellStyle name="Хороший" xfId="2" builtinId="2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7"/>
  <sheetViews>
    <sheetView tabSelected="1" zoomScale="80" zoomScaleNormal="80" workbookViewId="0">
      <selection activeCell="M22" sqref="M22"/>
    </sheetView>
  </sheetViews>
  <sheetFormatPr defaultColWidth="8.85546875" defaultRowHeight="12.75" x14ac:dyDescent="0.25"/>
  <cols>
    <col min="1" max="1" width="11.7109375" style="3" customWidth="1"/>
    <col min="2" max="2" width="42.85546875" style="3" customWidth="1"/>
    <col min="3" max="3" width="9.28515625" style="3" customWidth="1"/>
    <col min="4" max="4" width="10.28515625" style="9" customWidth="1"/>
    <col min="5" max="5" width="11.28515625" style="3" customWidth="1"/>
    <col min="6" max="7" width="11.140625" style="3" customWidth="1"/>
    <col min="8" max="8" width="16.140625" style="3" customWidth="1"/>
    <col min="9" max="9" width="12.85546875" style="1" customWidth="1"/>
    <col min="10" max="10" width="17" style="1" customWidth="1"/>
    <col min="11" max="11" width="8.85546875" style="1"/>
    <col min="12" max="12" width="7" style="1" customWidth="1"/>
    <col min="13" max="13" width="22.28515625" style="1" customWidth="1"/>
    <col min="14" max="14" width="17.28515625" style="1" customWidth="1"/>
    <col min="15" max="17" width="8.85546875" style="3" customWidth="1"/>
    <col min="18" max="18" width="12" style="3" bestFit="1" customWidth="1"/>
    <col min="19" max="16384" width="8.85546875" style="3"/>
  </cols>
  <sheetData>
    <row r="1" spans="1:14" ht="52.5" customHeight="1" x14ac:dyDescent="0.25">
      <c r="A1" s="42" t="s">
        <v>36</v>
      </c>
      <c r="B1" s="42"/>
      <c r="C1" s="42"/>
      <c r="D1" s="42"/>
      <c r="E1" s="42"/>
      <c r="F1" s="42"/>
      <c r="G1" s="42"/>
      <c r="H1" s="42"/>
      <c r="I1" s="42"/>
      <c r="K1" s="3"/>
      <c r="L1" s="3"/>
      <c r="M1" s="3"/>
      <c r="N1" s="3"/>
    </row>
    <row r="2" spans="1:14" ht="49.5" customHeight="1" x14ac:dyDescent="0.25">
      <c r="A2" s="43" t="s">
        <v>37</v>
      </c>
      <c r="B2" s="43"/>
      <c r="C2" s="43"/>
      <c r="D2" s="43"/>
      <c r="E2" s="43"/>
      <c r="F2" s="43"/>
      <c r="G2" s="43"/>
      <c r="H2" s="43"/>
      <c r="I2" s="43"/>
      <c r="K2" s="3"/>
      <c r="L2" s="3"/>
    </row>
    <row r="3" spans="1:14" ht="16.5" customHeight="1" x14ac:dyDescent="0.25">
      <c r="A3" s="43" t="s">
        <v>38</v>
      </c>
      <c r="B3" s="43"/>
      <c r="C3" s="43"/>
      <c r="D3" s="43"/>
      <c r="E3" s="43"/>
      <c r="F3" s="43"/>
      <c r="G3" s="43"/>
      <c r="H3" s="43"/>
      <c r="I3" s="43"/>
      <c r="K3" s="3"/>
      <c r="L3" s="3"/>
    </row>
    <row r="4" spans="1:14" ht="18.399999999999999" customHeight="1" x14ac:dyDescent="0.25">
      <c r="A4" s="44" t="s">
        <v>5</v>
      </c>
      <c r="B4" s="44" t="s">
        <v>0</v>
      </c>
      <c r="C4" s="44" t="s">
        <v>19</v>
      </c>
      <c r="D4" s="46" t="s">
        <v>7</v>
      </c>
      <c r="E4" s="48"/>
      <c r="F4" s="48"/>
      <c r="G4" s="48"/>
      <c r="H4" s="49"/>
      <c r="I4" s="37" t="s">
        <v>40</v>
      </c>
      <c r="J4" s="37" t="s">
        <v>39</v>
      </c>
      <c r="K4" s="3"/>
      <c r="L4" s="3"/>
    </row>
    <row r="5" spans="1:14" ht="60.75" customHeight="1" x14ac:dyDescent="0.25">
      <c r="A5" s="45"/>
      <c r="B5" s="45"/>
      <c r="C5" s="45"/>
      <c r="D5" s="47"/>
      <c r="E5" s="2" t="s">
        <v>2</v>
      </c>
      <c r="F5" s="2" t="s">
        <v>3</v>
      </c>
      <c r="G5" s="2" t="s">
        <v>4</v>
      </c>
      <c r="H5" s="2" t="s">
        <v>43</v>
      </c>
      <c r="I5" s="38"/>
      <c r="J5" s="38"/>
      <c r="K5" s="3"/>
      <c r="L5" s="3"/>
    </row>
    <row r="6" spans="1:14" s="9" customFormat="1" ht="27" customHeight="1" x14ac:dyDescent="0.25">
      <c r="A6" s="5">
        <v>72223</v>
      </c>
      <c r="B6" s="19" t="s">
        <v>1</v>
      </c>
      <c r="C6" s="6">
        <v>1</v>
      </c>
      <c r="D6" s="6">
        <v>12</v>
      </c>
      <c r="E6" s="7">
        <v>4785</v>
      </c>
      <c r="F6" s="7">
        <v>5002.4399999999996</v>
      </c>
      <c r="G6" s="7">
        <v>4185.08</v>
      </c>
      <c r="H6" s="7">
        <v>4352.4799999999996</v>
      </c>
      <c r="I6" s="8">
        <f>ROUND((E6+F6+H6)/3,2)</f>
        <v>4713.3100000000004</v>
      </c>
      <c r="J6" s="8">
        <f t="shared" ref="J6:J10" si="0">I6*C6</f>
        <v>4713.3100000000004</v>
      </c>
      <c r="K6"/>
    </row>
    <row r="7" spans="1:14" s="9" customFormat="1" ht="15" customHeight="1" x14ac:dyDescent="0.25">
      <c r="A7" s="5">
        <v>80992</v>
      </c>
      <c r="B7" s="19" t="s">
        <v>6</v>
      </c>
      <c r="C7" s="6">
        <v>1</v>
      </c>
      <c r="D7" s="6">
        <v>4</v>
      </c>
      <c r="E7" s="7">
        <v>5467</v>
      </c>
      <c r="F7" s="7">
        <v>5715.48</v>
      </c>
      <c r="G7" s="7">
        <v>5598.63</v>
      </c>
      <c r="H7" s="7">
        <v>5822.57</v>
      </c>
      <c r="I7" s="8">
        <f t="shared" ref="I7:I24" si="1">ROUND((E7+F7+H7)/3,2)</f>
        <v>5668.35</v>
      </c>
      <c r="J7" s="8">
        <f t="shared" si="0"/>
        <v>5668.35</v>
      </c>
      <c r="K7"/>
    </row>
    <row r="8" spans="1:14" s="9" customFormat="1" ht="15" customHeight="1" x14ac:dyDescent="0.25">
      <c r="A8" s="5">
        <v>54347</v>
      </c>
      <c r="B8" s="19" t="s">
        <v>23</v>
      </c>
      <c r="C8" s="6">
        <v>1</v>
      </c>
      <c r="D8" s="6">
        <v>52</v>
      </c>
      <c r="E8" s="7">
        <v>1047.3699999999999</v>
      </c>
      <c r="F8" s="7">
        <v>1094.6300000000001</v>
      </c>
      <c r="G8" s="7">
        <v>1647.31</v>
      </c>
      <c r="H8" s="7">
        <v>1713.2</v>
      </c>
      <c r="I8" s="8">
        <f t="shared" si="1"/>
        <v>1285.07</v>
      </c>
      <c r="J8" s="8">
        <f t="shared" si="0"/>
        <v>1285.07</v>
      </c>
      <c r="K8"/>
    </row>
    <row r="9" spans="1:14" s="9" customFormat="1" ht="15" customHeight="1" x14ac:dyDescent="0.25">
      <c r="A9" s="5">
        <v>29368</v>
      </c>
      <c r="B9" s="19" t="s">
        <v>8</v>
      </c>
      <c r="C9" s="6">
        <v>1</v>
      </c>
      <c r="D9" s="6">
        <v>51</v>
      </c>
      <c r="E9" s="7">
        <v>800.24</v>
      </c>
      <c r="F9" s="7">
        <v>836.26</v>
      </c>
      <c r="G9" s="7">
        <v>750.3</v>
      </c>
      <c r="H9" s="7">
        <v>780.31</v>
      </c>
      <c r="I9" s="8">
        <f t="shared" si="1"/>
        <v>805.6</v>
      </c>
      <c r="J9" s="8">
        <f t="shared" si="0"/>
        <v>805.6</v>
      </c>
      <c r="K9"/>
    </row>
    <row r="10" spans="1:14" s="9" customFormat="1" ht="15" customHeight="1" x14ac:dyDescent="0.25">
      <c r="A10" s="5">
        <v>54392</v>
      </c>
      <c r="B10" s="19" t="s">
        <v>22</v>
      </c>
      <c r="C10" s="6">
        <v>1</v>
      </c>
      <c r="D10" s="6">
        <v>52</v>
      </c>
      <c r="E10" s="23">
        <v>2984.04</v>
      </c>
      <c r="F10" s="23">
        <v>3135.18</v>
      </c>
      <c r="G10" s="23">
        <v>2170.37</v>
      </c>
      <c r="H10" s="23">
        <v>2257.1799999999998</v>
      </c>
      <c r="I10" s="8">
        <f t="shared" si="1"/>
        <v>2792.13</v>
      </c>
      <c r="J10" s="8">
        <f t="shared" si="0"/>
        <v>2792.13</v>
      </c>
      <c r="K10"/>
    </row>
    <row r="11" spans="1:14" s="29" customFormat="1" ht="15" customHeight="1" x14ac:dyDescent="0.25">
      <c r="A11" s="19">
        <v>84751</v>
      </c>
      <c r="B11" s="19" t="s">
        <v>24</v>
      </c>
      <c r="C11" s="20">
        <v>3</v>
      </c>
      <c r="D11" s="20">
        <v>156</v>
      </c>
      <c r="E11" s="21">
        <v>1081.08</v>
      </c>
      <c r="F11" s="21">
        <v>1129.51</v>
      </c>
      <c r="G11" s="21">
        <v>955.64</v>
      </c>
      <c r="H11" s="21">
        <v>993.87</v>
      </c>
      <c r="I11" s="15">
        <f t="shared" si="1"/>
        <v>1068.1500000000001</v>
      </c>
      <c r="J11" s="15">
        <f>C11*I11</f>
        <v>3204.4500000000003</v>
      </c>
      <c r="K11" s="28"/>
      <c r="L11" s="28"/>
      <c r="M11" s="28"/>
    </row>
    <row r="12" spans="1:14" s="9" customFormat="1" ht="15" customHeight="1" x14ac:dyDescent="0.25">
      <c r="A12" s="5" t="s">
        <v>21</v>
      </c>
      <c r="B12" s="19" t="s">
        <v>20</v>
      </c>
      <c r="C12" s="6">
        <v>1</v>
      </c>
      <c r="D12" s="6">
        <v>52</v>
      </c>
      <c r="E12" s="7">
        <v>2124.16</v>
      </c>
      <c r="F12" s="7">
        <v>2220.7600000000002</v>
      </c>
      <c r="G12" s="7">
        <v>1211.25</v>
      </c>
      <c r="H12" s="7">
        <v>1259.7</v>
      </c>
      <c r="I12" s="8">
        <f>ROUND((E12+F12+H12)/3,2)</f>
        <v>1868.21</v>
      </c>
      <c r="J12" s="8">
        <f t="shared" ref="J12:J24" si="2">I12*C12</f>
        <v>1868.21</v>
      </c>
      <c r="K12"/>
      <c r="L12"/>
      <c r="M12"/>
    </row>
    <row r="13" spans="1:14" s="9" customFormat="1" ht="37.5" customHeight="1" x14ac:dyDescent="0.25">
      <c r="A13" s="5">
        <v>60598</v>
      </c>
      <c r="B13" s="19" t="s">
        <v>35</v>
      </c>
      <c r="C13" s="6">
        <v>1</v>
      </c>
      <c r="D13" s="6">
        <v>104</v>
      </c>
      <c r="E13" s="7">
        <v>5669.61</v>
      </c>
      <c r="F13" s="7">
        <v>8197.52</v>
      </c>
      <c r="G13" s="7">
        <v>6633.99</v>
      </c>
      <c r="H13" s="7">
        <v>6899.35</v>
      </c>
      <c r="I13" s="8">
        <f t="shared" si="1"/>
        <v>6922.16</v>
      </c>
      <c r="J13" s="8">
        <f t="shared" si="2"/>
        <v>6922.16</v>
      </c>
      <c r="K13"/>
      <c r="L13"/>
      <c r="M13"/>
    </row>
    <row r="14" spans="1:14" s="9" customFormat="1" ht="15" x14ac:dyDescent="0.25">
      <c r="A14" s="5">
        <v>79357</v>
      </c>
      <c r="B14" s="19" t="s">
        <v>25</v>
      </c>
      <c r="C14" s="6">
        <v>1</v>
      </c>
      <c r="D14" s="6">
        <v>12</v>
      </c>
      <c r="E14" s="7">
        <v>17829.240000000002</v>
      </c>
      <c r="F14" s="7">
        <v>19906.439999999999</v>
      </c>
      <c r="G14" s="7">
        <v>17473.88</v>
      </c>
      <c r="H14" s="7">
        <v>18110.43</v>
      </c>
      <c r="I14" s="8">
        <f t="shared" si="1"/>
        <v>18615.37</v>
      </c>
      <c r="J14" s="8">
        <f t="shared" si="2"/>
        <v>18615.37</v>
      </c>
      <c r="K14"/>
      <c r="L14"/>
    </row>
    <row r="15" spans="1:14" s="9" customFormat="1" ht="68.25" customHeight="1" x14ac:dyDescent="0.25">
      <c r="A15" s="5">
        <v>37305</v>
      </c>
      <c r="B15" s="19" t="s">
        <v>11</v>
      </c>
      <c r="C15" s="6">
        <v>1</v>
      </c>
      <c r="D15" s="6">
        <v>16</v>
      </c>
      <c r="E15" s="7">
        <v>22574.6</v>
      </c>
      <c r="F15" s="7">
        <v>25451.74</v>
      </c>
      <c r="G15" s="7">
        <v>20495.95</v>
      </c>
      <c r="H15" s="7">
        <v>21315.79</v>
      </c>
      <c r="I15" s="8">
        <f t="shared" si="1"/>
        <v>23114.04</v>
      </c>
      <c r="J15" s="8">
        <f t="shared" si="2"/>
        <v>23114.04</v>
      </c>
      <c r="K15"/>
      <c r="L15"/>
    </row>
    <row r="16" spans="1:14" s="9" customFormat="1" ht="15.75" customHeight="1" x14ac:dyDescent="0.25">
      <c r="A16" s="5">
        <v>99054</v>
      </c>
      <c r="B16" s="19" t="s">
        <v>10</v>
      </c>
      <c r="C16" s="6">
        <v>1</v>
      </c>
      <c r="D16" s="6">
        <v>12</v>
      </c>
      <c r="E16" s="7">
        <v>19630.919999999998</v>
      </c>
      <c r="F16" s="7">
        <v>22132.959999999999</v>
      </c>
      <c r="G16" s="7">
        <v>18325.48</v>
      </c>
      <c r="H16" s="7">
        <v>19058.5</v>
      </c>
      <c r="I16" s="8">
        <f t="shared" si="1"/>
        <v>20274.13</v>
      </c>
      <c r="J16" s="8">
        <f t="shared" si="2"/>
        <v>20274.13</v>
      </c>
      <c r="K16"/>
      <c r="L16"/>
    </row>
    <row r="17" spans="1:14" s="9" customFormat="1" ht="31.5" customHeight="1" x14ac:dyDescent="0.25">
      <c r="A17" s="5">
        <v>37000</v>
      </c>
      <c r="B17" s="19" t="s">
        <v>30</v>
      </c>
      <c r="C17" s="6">
        <v>3</v>
      </c>
      <c r="D17" s="6">
        <v>36</v>
      </c>
      <c r="E17" s="7">
        <v>18217.080000000002</v>
      </c>
      <c r="F17" s="7">
        <v>20538.78</v>
      </c>
      <c r="G17" s="7">
        <v>22324.11</v>
      </c>
      <c r="H17" s="7">
        <v>23217.07</v>
      </c>
      <c r="I17" s="8">
        <f t="shared" si="1"/>
        <v>20657.64</v>
      </c>
      <c r="J17" s="8">
        <f t="shared" si="2"/>
        <v>61972.92</v>
      </c>
      <c r="K17"/>
      <c r="L17"/>
    </row>
    <row r="18" spans="1:14" s="9" customFormat="1" ht="42.75" customHeight="1" x14ac:dyDescent="0.25">
      <c r="A18" s="5" t="s">
        <v>15</v>
      </c>
      <c r="B18" s="19" t="s">
        <v>34</v>
      </c>
      <c r="C18" s="6">
        <v>1</v>
      </c>
      <c r="D18" s="6">
        <v>12</v>
      </c>
      <c r="E18" s="7">
        <v>22607.040000000001</v>
      </c>
      <c r="F18" s="7">
        <v>25448.34</v>
      </c>
      <c r="G18" s="7">
        <v>22923.41</v>
      </c>
      <c r="H18" s="7">
        <v>23840.35</v>
      </c>
      <c r="I18" s="8">
        <f t="shared" si="1"/>
        <v>23965.24</v>
      </c>
      <c r="J18" s="8">
        <f t="shared" si="2"/>
        <v>23965.24</v>
      </c>
      <c r="K18"/>
    </row>
    <row r="19" spans="1:14" s="9" customFormat="1" ht="26.25" customHeight="1" x14ac:dyDescent="0.25">
      <c r="A19" s="5">
        <v>84782</v>
      </c>
      <c r="B19" s="19" t="s">
        <v>18</v>
      </c>
      <c r="C19" s="6">
        <v>1</v>
      </c>
      <c r="D19" s="6">
        <v>12</v>
      </c>
      <c r="E19" s="7">
        <v>30854.639999999999</v>
      </c>
      <c r="F19" s="7">
        <v>33937.86</v>
      </c>
      <c r="G19" s="7">
        <v>25583.82</v>
      </c>
      <c r="H19" s="7">
        <v>26607.17</v>
      </c>
      <c r="I19" s="8">
        <f t="shared" si="1"/>
        <v>30466.560000000001</v>
      </c>
      <c r="J19" s="8">
        <f t="shared" si="2"/>
        <v>30466.560000000001</v>
      </c>
      <c r="K19"/>
    </row>
    <row r="20" spans="1:14" s="9" customFormat="1" ht="28.5" customHeight="1" x14ac:dyDescent="0.25">
      <c r="A20" s="5">
        <v>73271</v>
      </c>
      <c r="B20" s="19" t="s">
        <v>12</v>
      </c>
      <c r="C20" s="6">
        <v>1</v>
      </c>
      <c r="D20" s="6">
        <v>12</v>
      </c>
      <c r="E20" s="7">
        <v>7505.08</v>
      </c>
      <c r="F20" s="7">
        <v>8044.76</v>
      </c>
      <c r="G20" s="7">
        <v>8134.83</v>
      </c>
      <c r="H20" s="7">
        <v>8460.2199999999993</v>
      </c>
      <c r="I20" s="8">
        <f t="shared" si="1"/>
        <v>8003.35</v>
      </c>
      <c r="J20" s="8">
        <f t="shared" si="2"/>
        <v>8003.35</v>
      </c>
      <c r="K20"/>
    </row>
    <row r="21" spans="1:14" s="9" customFormat="1" ht="30" customHeight="1" x14ac:dyDescent="0.25">
      <c r="A21" s="5">
        <v>81338</v>
      </c>
      <c r="B21" s="19" t="s">
        <v>26</v>
      </c>
      <c r="C21" s="6">
        <v>1</v>
      </c>
      <c r="D21" s="6">
        <v>12</v>
      </c>
      <c r="E21" s="7">
        <v>37053.72</v>
      </c>
      <c r="F21" s="7">
        <v>41663.519999999997</v>
      </c>
      <c r="G21" s="7">
        <v>32762.26</v>
      </c>
      <c r="H21" s="7">
        <v>34072.75</v>
      </c>
      <c r="I21" s="8">
        <f t="shared" si="1"/>
        <v>37596.660000000003</v>
      </c>
      <c r="J21" s="8">
        <f t="shared" si="2"/>
        <v>37596.660000000003</v>
      </c>
      <c r="K21"/>
    </row>
    <row r="22" spans="1:14" s="9" customFormat="1" ht="15" x14ac:dyDescent="0.25">
      <c r="A22" s="13">
        <v>48872</v>
      </c>
      <c r="B22" s="19" t="s">
        <v>27</v>
      </c>
      <c r="C22" s="6">
        <v>1</v>
      </c>
      <c r="D22" s="6">
        <v>12</v>
      </c>
      <c r="E22" s="7">
        <v>14450.04</v>
      </c>
      <c r="F22" s="7">
        <v>15826.32</v>
      </c>
      <c r="G22" s="7">
        <v>12836.04</v>
      </c>
      <c r="H22" s="7">
        <v>13349.48</v>
      </c>
      <c r="I22" s="8">
        <f t="shared" si="1"/>
        <v>14541.95</v>
      </c>
      <c r="J22" s="8">
        <f t="shared" si="2"/>
        <v>14541.95</v>
      </c>
      <c r="K22"/>
    </row>
    <row r="23" spans="1:14" s="9" customFormat="1" ht="15" customHeight="1" x14ac:dyDescent="0.25">
      <c r="A23" s="5">
        <v>47642</v>
      </c>
      <c r="B23" s="19" t="s">
        <v>28</v>
      </c>
      <c r="C23" s="6">
        <v>1</v>
      </c>
      <c r="D23" s="6">
        <v>6</v>
      </c>
      <c r="E23" s="7">
        <v>3588.63</v>
      </c>
      <c r="F23" s="7">
        <v>3846.72</v>
      </c>
      <c r="G23" s="7">
        <v>3746.1</v>
      </c>
      <c r="H23" s="7">
        <v>3895.94</v>
      </c>
      <c r="I23" s="8">
        <f t="shared" si="1"/>
        <v>3777.1</v>
      </c>
      <c r="J23" s="8">
        <f t="shared" si="2"/>
        <v>3777.1</v>
      </c>
      <c r="K23"/>
    </row>
    <row r="24" spans="1:14" s="9" customFormat="1" ht="15" x14ac:dyDescent="0.25">
      <c r="A24" s="5">
        <v>18164</v>
      </c>
      <c r="B24" s="19" t="s">
        <v>29</v>
      </c>
      <c r="C24" s="6">
        <v>1</v>
      </c>
      <c r="D24" s="6">
        <v>12</v>
      </c>
      <c r="E24" s="7">
        <v>1852.38</v>
      </c>
      <c r="F24" s="7">
        <v>1984.8</v>
      </c>
      <c r="G24" s="7">
        <v>1908.42</v>
      </c>
      <c r="H24" s="7">
        <v>1984.76</v>
      </c>
      <c r="I24" s="8">
        <f t="shared" si="1"/>
        <v>1940.65</v>
      </c>
      <c r="J24" s="15">
        <f t="shared" si="2"/>
        <v>1940.65</v>
      </c>
      <c r="K24"/>
    </row>
    <row r="25" spans="1:14" s="9" customFormat="1" ht="15" customHeight="1" x14ac:dyDescent="0.25">
      <c r="A25" s="10"/>
      <c r="B25" s="10"/>
      <c r="C25" s="10"/>
      <c r="D25" s="10"/>
      <c r="E25" s="10"/>
      <c r="F25" s="7"/>
      <c r="G25" s="7"/>
      <c r="H25" s="10"/>
      <c r="I25" s="16"/>
      <c r="J25" s="17">
        <f>SUM(J6:J24)</f>
        <v>271527.25</v>
      </c>
      <c r="K25"/>
    </row>
    <row r="26" spans="1:14" s="9" customFormat="1" ht="15" customHeight="1" x14ac:dyDescent="0.25">
      <c r="A26" s="39" t="s">
        <v>31</v>
      </c>
      <c r="B26" s="40"/>
      <c r="C26" s="40"/>
      <c r="D26" s="40"/>
      <c r="E26" s="40"/>
      <c r="F26" s="40"/>
      <c r="G26" s="40"/>
      <c r="H26" s="40"/>
      <c r="I26" s="40"/>
      <c r="J26" s="41"/>
      <c r="K26"/>
    </row>
    <row r="27" spans="1:14" s="29" customFormat="1" ht="15" customHeight="1" x14ac:dyDescent="0.25">
      <c r="A27" s="19">
        <v>84751</v>
      </c>
      <c r="B27" s="19" t="s">
        <v>9</v>
      </c>
      <c r="C27" s="20">
        <v>1</v>
      </c>
      <c r="D27" s="20">
        <v>52</v>
      </c>
      <c r="E27" s="21">
        <v>1081.08</v>
      </c>
      <c r="F27" s="21">
        <v>1129.51</v>
      </c>
      <c r="G27" s="21">
        <v>955.64</v>
      </c>
      <c r="H27" s="21">
        <v>993.87</v>
      </c>
      <c r="I27" s="15">
        <f>ROUND((E27+F27+H27)/3,2)</f>
        <v>1068.1500000000001</v>
      </c>
      <c r="J27" s="15">
        <f>I27*C27</f>
        <v>1068.1500000000001</v>
      </c>
      <c r="K27" s="28"/>
    </row>
    <row r="28" spans="1:14" s="29" customFormat="1" ht="15" customHeight="1" x14ac:dyDescent="0.25">
      <c r="A28" s="18"/>
      <c r="B28" s="18"/>
      <c r="C28" s="18"/>
      <c r="D28" s="18"/>
      <c r="E28" s="18"/>
      <c r="F28" s="18"/>
      <c r="G28" s="18"/>
      <c r="H28" s="18"/>
      <c r="I28" s="16"/>
      <c r="J28" s="17">
        <f>J27</f>
        <v>1068.1500000000001</v>
      </c>
      <c r="K28" s="28"/>
    </row>
    <row r="29" spans="1:14" s="29" customFormat="1" ht="15" customHeight="1" x14ac:dyDescent="0.25">
      <c r="A29" s="39" t="s">
        <v>32</v>
      </c>
      <c r="B29" s="40"/>
      <c r="C29" s="40"/>
      <c r="D29" s="40"/>
      <c r="E29" s="40"/>
      <c r="F29" s="40"/>
      <c r="G29" s="40"/>
      <c r="H29" s="40"/>
      <c r="I29" s="40"/>
      <c r="J29" s="41"/>
      <c r="K29" s="28"/>
    </row>
    <row r="30" spans="1:14" s="29" customFormat="1" ht="15" customHeight="1" x14ac:dyDescent="0.25">
      <c r="A30" s="19"/>
      <c r="B30" s="19"/>
      <c r="C30" s="20"/>
      <c r="D30" s="20"/>
      <c r="E30" s="21"/>
      <c r="F30" s="21"/>
      <c r="G30" s="21"/>
      <c r="H30" s="21"/>
      <c r="I30" s="15"/>
      <c r="J30" s="15"/>
      <c r="K30" s="28"/>
      <c r="L30" s="30"/>
      <c r="M30" s="30"/>
      <c r="N30" s="30"/>
    </row>
    <row r="31" spans="1:14" s="29" customFormat="1" ht="15" customHeight="1" x14ac:dyDescent="0.4">
      <c r="A31" s="19">
        <v>84751</v>
      </c>
      <c r="B31" s="19" t="s">
        <v>24</v>
      </c>
      <c r="C31" s="20">
        <v>1</v>
      </c>
      <c r="D31" s="20">
        <v>52</v>
      </c>
      <c r="E31" s="21">
        <v>1081.08</v>
      </c>
      <c r="F31" s="21">
        <v>1129.51</v>
      </c>
      <c r="G31" s="21">
        <v>955.64</v>
      </c>
      <c r="H31" s="21">
        <v>993.87</v>
      </c>
      <c r="I31" s="15">
        <v>1068.1500000000001</v>
      </c>
      <c r="J31" s="15">
        <f>I31*C31</f>
        <v>1068.1500000000001</v>
      </c>
      <c r="K31" s="28"/>
      <c r="L31" s="30"/>
      <c r="M31" s="31"/>
      <c r="N31" s="27"/>
    </row>
    <row r="32" spans="1:14" s="9" customFormat="1" ht="15" customHeight="1" x14ac:dyDescent="0.4">
      <c r="A32" s="19"/>
      <c r="B32" s="19" t="s">
        <v>33</v>
      </c>
      <c r="C32" s="20">
        <v>1</v>
      </c>
      <c r="D32" s="6">
        <v>52</v>
      </c>
      <c r="E32" s="21">
        <v>2984.04</v>
      </c>
      <c r="F32" s="21">
        <v>3135.18</v>
      </c>
      <c r="G32" s="21">
        <v>2170.37</v>
      </c>
      <c r="H32" s="21">
        <v>2257.1799999999998</v>
      </c>
      <c r="I32" s="15">
        <v>2792.13</v>
      </c>
      <c r="J32" s="15">
        <v>2792.13</v>
      </c>
      <c r="K32"/>
      <c r="L32" s="24"/>
      <c r="M32" s="25"/>
      <c r="N32" s="27"/>
    </row>
    <row r="33" spans="1:18" s="9" customFormat="1" ht="15" customHeight="1" x14ac:dyDescent="0.4">
      <c r="A33" s="19">
        <v>29368</v>
      </c>
      <c r="B33" s="19" t="s">
        <v>8</v>
      </c>
      <c r="C33" s="20">
        <v>1</v>
      </c>
      <c r="D33" s="6">
        <v>52</v>
      </c>
      <c r="E33" s="21">
        <v>800.24</v>
      </c>
      <c r="F33" s="21">
        <v>836.26</v>
      </c>
      <c r="G33" s="21">
        <v>750.3</v>
      </c>
      <c r="H33" s="21">
        <v>780.31</v>
      </c>
      <c r="I33" s="15">
        <f t="shared" ref="I33:I35" si="3">ROUND((E33+F33+H33)/3,2)</f>
        <v>805.6</v>
      </c>
      <c r="J33" s="15">
        <f>I33*C33</f>
        <v>805.6</v>
      </c>
      <c r="K33"/>
      <c r="L33" s="24"/>
      <c r="M33" s="25"/>
      <c r="N33" s="27"/>
    </row>
    <row r="34" spans="1:18" s="9" customFormat="1" ht="15" x14ac:dyDescent="0.25">
      <c r="A34" s="19" t="s">
        <v>13</v>
      </c>
      <c r="B34" s="19" t="s">
        <v>14</v>
      </c>
      <c r="C34" s="20">
        <v>1</v>
      </c>
      <c r="D34" s="6">
        <v>6</v>
      </c>
      <c r="E34" s="21">
        <v>2547.42</v>
      </c>
      <c r="F34" s="21">
        <v>2610.9299999999998</v>
      </c>
      <c r="G34" s="21">
        <v>2090.02</v>
      </c>
      <c r="H34" s="21">
        <v>2173.62</v>
      </c>
      <c r="I34" s="15">
        <f>ROUND((E34+F34+H34)/3,2)</f>
        <v>2443.9899999999998</v>
      </c>
      <c r="J34" s="15">
        <f>I34*C34</f>
        <v>2443.9899999999998</v>
      </c>
      <c r="K34"/>
      <c r="L34" s="24"/>
      <c r="M34" s="24"/>
      <c r="N34" s="27"/>
    </row>
    <row r="35" spans="1:18" s="9" customFormat="1" ht="29.25" customHeight="1" x14ac:dyDescent="0.25">
      <c r="A35" s="19" t="s">
        <v>16</v>
      </c>
      <c r="B35" s="19" t="s">
        <v>17</v>
      </c>
      <c r="C35" s="20">
        <v>1</v>
      </c>
      <c r="D35" s="6">
        <v>12</v>
      </c>
      <c r="E35" s="21">
        <v>4473.3599999999997</v>
      </c>
      <c r="F35" s="21">
        <v>4667.88</v>
      </c>
      <c r="G35" s="21">
        <v>4112.4399999999996</v>
      </c>
      <c r="H35" s="21">
        <v>4276.9399999999996</v>
      </c>
      <c r="I35" s="15">
        <f t="shared" si="3"/>
        <v>4472.7299999999996</v>
      </c>
      <c r="J35" s="15">
        <f>I35*C35</f>
        <v>4472.7299999999996</v>
      </c>
      <c r="K35"/>
    </row>
    <row r="36" spans="1:18" s="9" customFormat="1" ht="29.25" customHeight="1" x14ac:dyDescent="0.25">
      <c r="A36" s="19"/>
      <c r="B36" s="19"/>
      <c r="C36" s="20"/>
      <c r="D36" s="6"/>
      <c r="E36" s="21"/>
      <c r="F36" s="21"/>
      <c r="G36" s="21"/>
      <c r="H36" s="21"/>
      <c r="I36" s="16"/>
      <c r="J36" s="17">
        <f>J35+J34+J33+J32+J31</f>
        <v>11582.6</v>
      </c>
      <c r="K36"/>
      <c r="M36" s="26"/>
    </row>
    <row r="37" spans="1:18" s="9" customFormat="1" ht="15" customHeight="1" x14ac:dyDescent="0.25">
      <c r="A37" s="18"/>
      <c r="B37" s="18"/>
      <c r="C37" s="18"/>
      <c r="D37" s="10"/>
      <c r="E37" s="18"/>
      <c r="F37" s="18"/>
      <c r="G37" s="18"/>
      <c r="H37" s="18"/>
      <c r="I37" s="16"/>
      <c r="J37" s="17">
        <f>J36+J28+J25</f>
        <v>284178</v>
      </c>
      <c r="K37"/>
      <c r="M37" s="26"/>
    </row>
    <row r="38" spans="1:18" s="9" customFormat="1" ht="25.5" customHeight="1" x14ac:dyDescent="0.25">
      <c r="A38" s="36" t="s">
        <v>49</v>
      </c>
      <c r="B38" s="36"/>
      <c r="C38" s="36"/>
      <c r="D38" s="36"/>
      <c r="E38" s="36"/>
      <c r="F38" s="36"/>
      <c r="G38" s="36"/>
      <c r="H38" s="36"/>
      <c r="I38" s="36"/>
      <c r="J38" s="36"/>
    </row>
    <row r="39" spans="1:18" s="9" customFormat="1" ht="30" customHeight="1" x14ac:dyDescent="0.25">
      <c r="A39" s="33" t="s">
        <v>44</v>
      </c>
      <c r="B39" s="33"/>
      <c r="C39" s="33"/>
      <c r="D39" s="33"/>
      <c r="E39" s="12"/>
      <c r="F39" s="12"/>
      <c r="G39" s="12"/>
      <c r="H39" s="12"/>
      <c r="I39" s="4"/>
      <c r="J39" s="4"/>
    </row>
    <row r="40" spans="1:18" s="9" customFormat="1" ht="29.25" customHeight="1" x14ac:dyDescent="0.25">
      <c r="A40" s="35" t="s">
        <v>45</v>
      </c>
      <c r="B40" s="35"/>
      <c r="C40" s="35"/>
      <c r="D40" s="35"/>
      <c r="E40" s="12"/>
      <c r="F40" s="12"/>
      <c r="G40" s="12"/>
      <c r="H40" s="12"/>
      <c r="I40" s="4"/>
      <c r="J40" s="4"/>
      <c r="M40" s="3"/>
      <c r="N40" s="3"/>
      <c r="Q40" s="3"/>
      <c r="R40" s="3"/>
    </row>
    <row r="41" spans="1:18" ht="30.75" customHeight="1" x14ac:dyDescent="0.25">
      <c r="A41" s="35" t="s">
        <v>46</v>
      </c>
      <c r="B41" s="35"/>
      <c r="C41" s="35"/>
      <c r="D41" s="35"/>
      <c r="E41" s="12"/>
      <c r="F41" s="12"/>
      <c r="G41" s="12"/>
      <c r="H41" s="12"/>
      <c r="I41" s="4"/>
      <c r="J41" s="4"/>
      <c r="K41" s="3"/>
      <c r="L41" s="3"/>
      <c r="M41" s="3"/>
      <c r="N41" s="3"/>
    </row>
    <row r="42" spans="1:18" ht="30.75" customHeight="1" x14ac:dyDescent="0.25">
      <c r="A42" s="35" t="s">
        <v>47</v>
      </c>
      <c r="B42" s="35"/>
      <c r="C42" s="35"/>
      <c r="D42" s="35"/>
      <c r="E42" s="12"/>
      <c r="F42" s="12"/>
      <c r="G42" s="12"/>
      <c r="H42" s="12"/>
      <c r="I42" s="4"/>
      <c r="J42" s="4"/>
      <c r="K42" s="3"/>
      <c r="L42" s="3"/>
      <c r="M42" s="3"/>
      <c r="N42" s="3"/>
    </row>
    <row r="43" spans="1:18" ht="15" customHeight="1" x14ac:dyDescent="0.25">
      <c r="A43" s="35" t="s">
        <v>42</v>
      </c>
      <c r="B43" s="35"/>
      <c r="C43" s="14"/>
      <c r="D43" s="22"/>
      <c r="E43" s="12"/>
      <c r="F43" s="12"/>
      <c r="G43" s="12"/>
      <c r="H43" s="12"/>
      <c r="I43" s="4"/>
      <c r="J43" s="4"/>
      <c r="K43" s="3"/>
      <c r="L43" s="11"/>
      <c r="M43" s="3"/>
      <c r="N43" s="3"/>
    </row>
    <row r="44" spans="1:18" ht="27.75" customHeight="1" x14ac:dyDescent="0.25">
      <c r="A44" s="34" t="s">
        <v>41</v>
      </c>
      <c r="B44" s="34"/>
      <c r="C44" s="34"/>
      <c r="D44" s="34"/>
      <c r="E44" s="34"/>
      <c r="F44" s="34"/>
      <c r="G44" s="34"/>
      <c r="H44" s="34"/>
      <c r="I44" s="34"/>
      <c r="J44" s="34"/>
      <c r="K44" s="3"/>
      <c r="L44" s="3"/>
      <c r="M44" s="3"/>
      <c r="N44" s="3"/>
    </row>
    <row r="45" spans="1:18" ht="24.75" customHeight="1" x14ac:dyDescent="0.25">
      <c r="A45" s="32" t="s">
        <v>48</v>
      </c>
      <c r="B45" s="32"/>
      <c r="K45" s="3"/>
      <c r="L45" s="3"/>
      <c r="M45" s="3"/>
      <c r="N45" s="3"/>
    </row>
    <row r="46" spans="1:18" ht="37.5" customHeight="1" x14ac:dyDescent="0.25">
      <c r="K46" s="3"/>
      <c r="L46" s="3"/>
      <c r="M46" s="3"/>
      <c r="N46" s="3"/>
    </row>
    <row r="47" spans="1:18" ht="15" customHeight="1" x14ac:dyDescent="0.25">
      <c r="K47" s="3"/>
      <c r="L47" s="3"/>
      <c r="M47" s="3"/>
      <c r="N47" s="3"/>
    </row>
    <row r="48" spans="1:18" ht="15" customHeight="1" x14ac:dyDescent="0.25">
      <c r="K48" s="3"/>
      <c r="L48" s="3"/>
      <c r="M48" s="3"/>
      <c r="N48" s="3"/>
    </row>
    <row r="49" spans="4:14" ht="15" customHeight="1" x14ac:dyDescent="0.25">
      <c r="K49" s="3"/>
      <c r="L49" s="3"/>
      <c r="M49" s="3"/>
      <c r="N49" s="3"/>
    </row>
    <row r="50" spans="4:14" ht="15" customHeight="1" x14ac:dyDescent="0.25">
      <c r="I50" s="3"/>
      <c r="J50" s="3"/>
      <c r="K50" s="3"/>
      <c r="L50" s="3"/>
      <c r="M50" s="3"/>
      <c r="N50" s="3"/>
    </row>
    <row r="51" spans="4:14" ht="15" customHeight="1" x14ac:dyDescent="0.25">
      <c r="I51" s="3"/>
      <c r="J51" s="3"/>
      <c r="K51" s="3"/>
      <c r="L51" s="3"/>
      <c r="M51" s="3"/>
      <c r="N51" s="3"/>
    </row>
    <row r="52" spans="4:14" ht="15" customHeight="1" x14ac:dyDescent="0.25">
      <c r="I52" s="3"/>
      <c r="J52" s="3"/>
      <c r="K52" s="3"/>
      <c r="L52" s="3"/>
      <c r="M52" s="3"/>
      <c r="N52" s="3"/>
    </row>
    <row r="53" spans="4:14" ht="15" customHeight="1" x14ac:dyDescent="0.25">
      <c r="I53" s="3"/>
      <c r="J53" s="3"/>
      <c r="K53" s="3"/>
      <c r="L53" s="3"/>
      <c r="M53" s="3"/>
      <c r="N53" s="3"/>
    </row>
    <row r="54" spans="4:14" ht="15" customHeight="1" x14ac:dyDescent="0.25">
      <c r="I54" s="3"/>
      <c r="J54" s="3"/>
      <c r="K54" s="3"/>
      <c r="L54" s="3"/>
      <c r="M54" s="3"/>
      <c r="N54" s="3"/>
    </row>
    <row r="55" spans="4:14" ht="15" customHeight="1" x14ac:dyDescent="0.25">
      <c r="I55" s="3"/>
      <c r="J55" s="3"/>
      <c r="K55" s="3"/>
      <c r="L55" s="3"/>
      <c r="M55" s="3"/>
      <c r="N55" s="3"/>
    </row>
    <row r="56" spans="4:14" ht="15" customHeight="1" x14ac:dyDescent="0.25">
      <c r="I56" s="3"/>
      <c r="J56" s="3"/>
      <c r="K56" s="3"/>
      <c r="L56" s="3"/>
      <c r="M56" s="3"/>
      <c r="N56" s="3"/>
    </row>
    <row r="57" spans="4:14" ht="15" customHeight="1" x14ac:dyDescent="0.25">
      <c r="D57" s="3"/>
      <c r="I57" s="3"/>
      <c r="J57" s="3"/>
      <c r="K57" s="3"/>
      <c r="L57" s="3"/>
      <c r="M57" s="3"/>
      <c r="N57" s="3"/>
    </row>
    <row r="58" spans="4:14" ht="15" customHeight="1" x14ac:dyDescent="0.25">
      <c r="D58" s="3"/>
      <c r="I58" s="3"/>
      <c r="J58" s="3"/>
      <c r="K58" s="3"/>
      <c r="L58" s="3"/>
      <c r="M58" s="3"/>
      <c r="N58" s="3"/>
    </row>
    <row r="59" spans="4:14" ht="15" customHeight="1" x14ac:dyDescent="0.25">
      <c r="D59" s="3"/>
      <c r="I59" s="3"/>
      <c r="J59" s="3"/>
      <c r="K59" s="3"/>
      <c r="L59" s="3"/>
      <c r="M59" s="3"/>
      <c r="N59" s="3"/>
    </row>
    <row r="60" spans="4:14" ht="15" customHeight="1" x14ac:dyDescent="0.25">
      <c r="D60" s="3"/>
      <c r="I60" s="3"/>
      <c r="J60" s="3"/>
      <c r="K60" s="3"/>
      <c r="L60" s="3"/>
      <c r="M60" s="3"/>
      <c r="N60" s="3"/>
    </row>
    <row r="61" spans="4:14" ht="15" customHeight="1" x14ac:dyDescent="0.25">
      <c r="D61" s="3"/>
      <c r="I61" s="3"/>
      <c r="J61" s="3"/>
      <c r="K61" s="3"/>
      <c r="L61" s="3"/>
      <c r="M61" s="3"/>
      <c r="N61" s="3"/>
    </row>
    <row r="62" spans="4:14" ht="15" customHeight="1" x14ac:dyDescent="0.25">
      <c r="D62" s="3"/>
      <c r="I62" s="3"/>
      <c r="J62" s="3"/>
      <c r="K62" s="3"/>
      <c r="L62" s="3"/>
      <c r="M62" s="3"/>
      <c r="N62" s="3"/>
    </row>
    <row r="63" spans="4:14" ht="15" customHeight="1" x14ac:dyDescent="0.25">
      <c r="D63" s="3"/>
      <c r="I63" s="3"/>
      <c r="J63" s="3"/>
      <c r="K63" s="3"/>
      <c r="L63" s="3"/>
      <c r="M63" s="3"/>
      <c r="N63" s="3"/>
    </row>
    <row r="64" spans="4:14" ht="15" customHeight="1" x14ac:dyDescent="0.25">
      <c r="D64" s="3"/>
      <c r="I64" s="3"/>
      <c r="J64" s="3"/>
      <c r="K64" s="3"/>
      <c r="L64" s="3"/>
      <c r="M64" s="3"/>
      <c r="N64" s="3"/>
    </row>
    <row r="65" spans="11:14" ht="15" customHeight="1" x14ac:dyDescent="0.25">
      <c r="K65" s="3"/>
      <c r="L65" s="3"/>
      <c r="M65" s="3"/>
      <c r="N65" s="3"/>
    </row>
    <row r="66" spans="11:14" ht="15" customHeight="1" x14ac:dyDescent="0.25">
      <c r="K66" s="3"/>
      <c r="L66" s="3"/>
      <c r="M66" s="3"/>
      <c r="N66" s="3"/>
    </row>
    <row r="67" spans="11:14" ht="15" customHeight="1" x14ac:dyDescent="0.25">
      <c r="K67" s="3"/>
      <c r="L67" s="3"/>
    </row>
  </sheetData>
  <mergeCells count="20">
    <mergeCell ref="A1:I1"/>
    <mergeCell ref="A2:I2"/>
    <mergeCell ref="A3:I3"/>
    <mergeCell ref="A4:A5"/>
    <mergeCell ref="B4:B5"/>
    <mergeCell ref="C4:C5"/>
    <mergeCell ref="D4:D5"/>
    <mergeCell ref="E4:H4"/>
    <mergeCell ref="I4:I5"/>
    <mergeCell ref="A38:J38"/>
    <mergeCell ref="A43:B43"/>
    <mergeCell ref="A42:D42"/>
    <mergeCell ref="J4:J5"/>
    <mergeCell ref="A26:J26"/>
    <mergeCell ref="A29:J29"/>
    <mergeCell ref="A45:B45"/>
    <mergeCell ref="A39:D39"/>
    <mergeCell ref="A44:J44"/>
    <mergeCell ref="A40:D40"/>
    <mergeCell ref="A41:D41"/>
  </mergeCells>
  <pageMargins left="0.39370078740157483" right="0.23622047244094491" top="0.19685039370078741" bottom="0.19685039370078741" header="0" footer="0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мой расчет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2017-11-24T09:57:29Z</dcterms:modified>
</cp:coreProperties>
</file>