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7360" windowHeight="13425" activeTab="1"/>
  </bookViews>
  <sheets>
    <sheet name="общая нмцк 2017 (2)" sheetId="39" r:id="rId1"/>
    <sheet name="общая нмцк 2017" sheetId="38" r:id="rId2"/>
  </sheets>
  <definedNames>
    <definedName name="_xlnm._FilterDatabase" localSheetId="1" hidden="1">'общая нмцк 2017'!$D$1:$D$363</definedName>
    <definedName name="_xlnm._FilterDatabase" localSheetId="0" hidden="1">'общая нмцк 2017 (2)'!$D$1:$D$361</definedName>
  </definedNames>
  <calcPr calcId="145621"/>
</workbook>
</file>

<file path=xl/calcChain.xml><?xml version="1.0" encoding="utf-8"?>
<calcChain xmlns="http://schemas.openxmlformats.org/spreadsheetml/2006/main">
  <c r="Q98" i="39" l="1"/>
  <c r="F98" i="39"/>
  <c r="Q97" i="39"/>
  <c r="F96" i="39"/>
  <c r="P95" i="39"/>
  <c r="Q95" i="39" s="1"/>
  <c r="P94" i="39"/>
  <c r="Q94" i="39" s="1"/>
  <c r="Q96" i="39" s="1"/>
  <c r="F93" i="39"/>
  <c r="P92" i="39"/>
  <c r="Q92" i="39" s="1"/>
  <c r="P91" i="39"/>
  <c r="Q91" i="39" s="1"/>
  <c r="F90" i="39"/>
  <c r="P89" i="39"/>
  <c r="Q89" i="39" s="1"/>
  <c r="P88" i="39"/>
  <c r="Q88" i="39" s="1"/>
  <c r="Q90" i="39" s="1"/>
  <c r="F87" i="39"/>
  <c r="P86" i="39"/>
  <c r="Q86" i="39" s="1"/>
  <c r="Q87" i="39" s="1"/>
  <c r="F85" i="39"/>
  <c r="P84" i="39"/>
  <c r="Q84" i="39" s="1"/>
  <c r="P83" i="39"/>
  <c r="Q83" i="39" s="1"/>
  <c r="F82" i="39"/>
  <c r="P81" i="39"/>
  <c r="Q81" i="39" s="1"/>
  <c r="Q82" i="39" s="1"/>
  <c r="F80" i="39"/>
  <c r="P79" i="39"/>
  <c r="Q79" i="39" s="1"/>
  <c r="P78" i="39"/>
  <c r="Q78" i="39" s="1"/>
  <c r="Q80" i="39" s="1"/>
  <c r="F77" i="39"/>
  <c r="P76" i="39"/>
  <c r="Q76" i="39" s="1"/>
  <c r="P75" i="39"/>
  <c r="Q75" i="39" s="1"/>
  <c r="F74" i="39"/>
  <c r="P73" i="39"/>
  <c r="Q73" i="39" s="1"/>
  <c r="P72" i="39"/>
  <c r="Q72" i="39" s="1"/>
  <c r="Q74" i="39" s="1"/>
  <c r="F71" i="39"/>
  <c r="P70" i="39"/>
  <c r="Q70" i="39" s="1"/>
  <c r="P69" i="39"/>
  <c r="Q69" i="39" s="1"/>
  <c r="P68" i="39"/>
  <c r="Q68" i="39" s="1"/>
  <c r="P67" i="39"/>
  <c r="Q67" i="39" s="1"/>
  <c r="F66" i="39"/>
  <c r="P65" i="39"/>
  <c r="Q65" i="39" s="1"/>
  <c r="P64" i="39"/>
  <c r="Q64" i="39" s="1"/>
  <c r="Q66" i="39" s="1"/>
  <c r="F63" i="39"/>
  <c r="P62" i="39"/>
  <c r="Q62" i="39" s="1"/>
  <c r="P61" i="39"/>
  <c r="Q61" i="39" s="1"/>
  <c r="P60" i="39"/>
  <c r="Q60" i="39" s="1"/>
  <c r="P59" i="39"/>
  <c r="Q59" i="39" s="1"/>
  <c r="F58" i="39"/>
  <c r="P57" i="39"/>
  <c r="Q57" i="39" s="1"/>
  <c r="P56" i="39"/>
  <c r="Q56" i="39" s="1"/>
  <c r="P55" i="39"/>
  <c r="Q55" i="39" s="1"/>
  <c r="F54" i="39"/>
  <c r="P53" i="39"/>
  <c r="Q53" i="39" s="1"/>
  <c r="P52" i="39"/>
  <c r="Q52" i="39" s="1"/>
  <c r="P51" i="39"/>
  <c r="Q51" i="39" s="1"/>
  <c r="F50" i="39"/>
  <c r="P49" i="39"/>
  <c r="Q49" i="39" s="1"/>
  <c r="P48" i="39"/>
  <c r="Q48" i="39" s="1"/>
  <c r="P46" i="39"/>
  <c r="Q46" i="39" s="1"/>
  <c r="F45" i="39"/>
  <c r="P44" i="39"/>
  <c r="Q44" i="39" s="1"/>
  <c r="P43" i="39"/>
  <c r="Q43" i="39" s="1"/>
  <c r="P42" i="39"/>
  <c r="Q42" i="39" s="1"/>
  <c r="P41" i="39"/>
  <c r="Q41" i="39" s="1"/>
  <c r="F40" i="39"/>
  <c r="P39" i="39"/>
  <c r="Q39" i="39" s="1"/>
  <c r="P38" i="39"/>
  <c r="Q38" i="39" s="1"/>
  <c r="P37" i="39"/>
  <c r="Q37" i="39" s="1"/>
  <c r="P36" i="39"/>
  <c r="Q36" i="39" s="1"/>
  <c r="F35" i="39"/>
  <c r="P34" i="39"/>
  <c r="Q34" i="39" s="1"/>
  <c r="Q35" i="39" s="1"/>
  <c r="F33" i="39"/>
  <c r="P32" i="39"/>
  <c r="Q32" i="39" s="1"/>
  <c r="P31" i="39"/>
  <c r="Q31" i="39" s="1"/>
  <c r="P30" i="39"/>
  <c r="Q30" i="39" s="1"/>
  <c r="P29" i="39"/>
  <c r="Q29" i="39" s="1"/>
  <c r="F28" i="39"/>
  <c r="P27" i="39"/>
  <c r="Q27" i="39" s="1"/>
  <c r="P26" i="39"/>
  <c r="Q26" i="39" s="1"/>
  <c r="P25" i="39"/>
  <c r="Q25" i="39" s="1"/>
  <c r="P24" i="39"/>
  <c r="Q24" i="39" s="1"/>
  <c r="F23" i="39"/>
  <c r="P22" i="39"/>
  <c r="Q22" i="39" s="1"/>
  <c r="P21" i="39"/>
  <c r="Q21" i="39" s="1"/>
  <c r="P20" i="39"/>
  <c r="Q20" i="39" s="1"/>
  <c r="Q23" i="39" s="1"/>
  <c r="F19" i="39"/>
  <c r="P18" i="39"/>
  <c r="Q18" i="39" s="1"/>
  <c r="P17" i="39"/>
  <c r="Q17" i="39" s="1"/>
  <c r="Q19" i="39" s="1"/>
  <c r="F16" i="39"/>
  <c r="P15" i="39"/>
  <c r="Q15" i="39" s="1"/>
  <c r="P14" i="39"/>
  <c r="Q14" i="39" s="1"/>
  <c r="P13" i="39"/>
  <c r="Q13" i="39" s="1"/>
  <c r="P12" i="39"/>
  <c r="Q12" i="39" s="1"/>
  <c r="F11" i="39"/>
  <c r="P10" i="39"/>
  <c r="Q10" i="39" s="1"/>
  <c r="P9" i="39"/>
  <c r="Q9" i="39" s="1"/>
  <c r="P8" i="39"/>
  <c r="Q8" i="39" s="1"/>
  <c r="Q11" i="39" s="1"/>
  <c r="Q16" i="39" l="1"/>
  <c r="Q99" i="39" s="1"/>
  <c r="Q28" i="39"/>
  <c r="Q40" i="39"/>
  <c r="Q33" i="39"/>
  <c r="Q45" i="39"/>
  <c r="Q50" i="39"/>
  <c r="Q54" i="39"/>
  <c r="Q58" i="39"/>
  <c r="Q63" i="39"/>
  <c r="Q71" i="39"/>
  <c r="Q77" i="39"/>
  <c r="Q85" i="39"/>
  <c r="Q93" i="39"/>
  <c r="F98" i="38"/>
  <c r="Q97" i="38"/>
  <c r="Q98" i="38" s="1"/>
  <c r="F96" i="38"/>
  <c r="P95" i="38"/>
  <c r="Q95" i="38" s="1"/>
  <c r="P94" i="38"/>
  <c r="Q94" i="38" s="1"/>
  <c r="F93" i="38"/>
  <c r="P92" i="38"/>
  <c r="Q92" i="38" s="1"/>
  <c r="P91" i="38"/>
  <c r="Q91" i="38" s="1"/>
  <c r="F90" i="38"/>
  <c r="P89" i="38"/>
  <c r="Q89" i="38" s="1"/>
  <c r="P88" i="38"/>
  <c r="Q88" i="38" s="1"/>
  <c r="F87" i="38"/>
  <c r="P86" i="38"/>
  <c r="Q86" i="38" s="1"/>
  <c r="Q87" i="38" s="1"/>
  <c r="F85" i="38"/>
  <c r="P84" i="38"/>
  <c r="Q84" i="38" s="1"/>
  <c r="P83" i="38"/>
  <c r="Q83" i="38" s="1"/>
  <c r="F82" i="38"/>
  <c r="P81" i="38"/>
  <c r="Q81" i="38" s="1"/>
  <c r="Q82" i="38" s="1"/>
  <c r="F80" i="38"/>
  <c r="P79" i="38"/>
  <c r="Q79" i="38" s="1"/>
  <c r="P78" i="38"/>
  <c r="Q78" i="38" s="1"/>
  <c r="F77" i="38"/>
  <c r="P76" i="38"/>
  <c r="Q76" i="38" s="1"/>
  <c r="P75" i="38"/>
  <c r="Q75" i="38" s="1"/>
  <c r="F74" i="38"/>
  <c r="P73" i="38"/>
  <c r="Q73" i="38" s="1"/>
  <c r="P72" i="38"/>
  <c r="Q72" i="38" s="1"/>
  <c r="F71" i="38"/>
  <c r="P70" i="38"/>
  <c r="Q70" i="38" s="1"/>
  <c r="P69" i="38"/>
  <c r="Q69" i="38" s="1"/>
  <c r="P68" i="38"/>
  <c r="Q68" i="38" s="1"/>
  <c r="P67" i="38"/>
  <c r="Q67" i="38" s="1"/>
  <c r="F66" i="38"/>
  <c r="P65" i="38"/>
  <c r="Q65" i="38" s="1"/>
  <c r="P64" i="38"/>
  <c r="Q64" i="38" s="1"/>
  <c r="F63" i="38"/>
  <c r="P62" i="38"/>
  <c r="Q62" i="38" s="1"/>
  <c r="P61" i="38"/>
  <c r="Q61" i="38" s="1"/>
  <c r="P60" i="38"/>
  <c r="Q60" i="38" s="1"/>
  <c r="P59" i="38"/>
  <c r="Q59" i="38" s="1"/>
  <c r="F58" i="38"/>
  <c r="P57" i="38"/>
  <c r="Q57" i="38" s="1"/>
  <c r="P56" i="38"/>
  <c r="Q56" i="38" s="1"/>
  <c r="P55" i="38"/>
  <c r="Q55" i="38" s="1"/>
  <c r="F54" i="38"/>
  <c r="P53" i="38"/>
  <c r="Q53" i="38" s="1"/>
  <c r="P52" i="38"/>
  <c r="Q52" i="38" s="1"/>
  <c r="P51" i="38"/>
  <c r="Q51" i="38" s="1"/>
  <c r="F50" i="38"/>
  <c r="P49" i="38"/>
  <c r="Q49" i="38" s="1"/>
  <c r="P48" i="38"/>
  <c r="Q48" i="38" s="1"/>
  <c r="P46" i="38"/>
  <c r="Q46" i="38" s="1"/>
  <c r="F45" i="38"/>
  <c r="P44" i="38"/>
  <c r="Q44" i="38" s="1"/>
  <c r="P43" i="38"/>
  <c r="Q43" i="38" s="1"/>
  <c r="P42" i="38"/>
  <c r="Q42" i="38" s="1"/>
  <c r="P41" i="38"/>
  <c r="Q41" i="38" s="1"/>
  <c r="F40" i="38"/>
  <c r="P39" i="38"/>
  <c r="Q39" i="38" s="1"/>
  <c r="P38" i="38"/>
  <c r="Q38" i="38" s="1"/>
  <c r="P37" i="38"/>
  <c r="Q37" i="38" s="1"/>
  <c r="P36" i="38"/>
  <c r="Q36" i="38" s="1"/>
  <c r="F35" i="38"/>
  <c r="P34" i="38"/>
  <c r="Q34" i="38" s="1"/>
  <c r="Q35" i="38" s="1"/>
  <c r="F33" i="38"/>
  <c r="P32" i="38"/>
  <c r="Q32" i="38" s="1"/>
  <c r="P31" i="38"/>
  <c r="Q31" i="38" s="1"/>
  <c r="P30" i="38"/>
  <c r="Q30" i="38" s="1"/>
  <c r="P29" i="38"/>
  <c r="Q29" i="38" s="1"/>
  <c r="F28" i="38"/>
  <c r="P27" i="38"/>
  <c r="Q27" i="38" s="1"/>
  <c r="P26" i="38"/>
  <c r="Q26" i="38" s="1"/>
  <c r="P25" i="38"/>
  <c r="Q25" i="38" s="1"/>
  <c r="P24" i="38"/>
  <c r="Q24" i="38" s="1"/>
  <c r="F23" i="38"/>
  <c r="P22" i="38"/>
  <c r="Q22" i="38" s="1"/>
  <c r="P21" i="38"/>
  <c r="Q21" i="38" s="1"/>
  <c r="P20" i="38"/>
  <c r="Q20" i="38" s="1"/>
  <c r="F19" i="38"/>
  <c r="P18" i="38"/>
  <c r="Q18" i="38" s="1"/>
  <c r="P17" i="38"/>
  <c r="Q17" i="38" s="1"/>
  <c r="F16" i="38"/>
  <c r="P15" i="38"/>
  <c r="Q15" i="38" s="1"/>
  <c r="P14" i="38"/>
  <c r="Q14" i="38" s="1"/>
  <c r="P13" i="38"/>
  <c r="Q13" i="38" s="1"/>
  <c r="P12" i="38"/>
  <c r="Q12" i="38" s="1"/>
  <c r="F11" i="38"/>
  <c r="P10" i="38"/>
  <c r="Q10" i="38" s="1"/>
  <c r="P9" i="38"/>
  <c r="Q9" i="38" s="1"/>
  <c r="P8" i="38"/>
  <c r="Q8" i="38" s="1"/>
  <c r="Q93" i="38" l="1"/>
  <c r="Q90" i="38"/>
  <c r="Q11" i="38"/>
  <c r="Q23" i="38"/>
  <c r="Q40" i="38"/>
  <c r="Q45" i="38"/>
  <c r="Q80" i="38"/>
  <c r="Q96" i="38"/>
  <c r="Q54" i="38"/>
  <c r="Q19" i="38"/>
  <c r="Q33" i="38"/>
  <c r="Q16" i="38"/>
  <c r="Q28" i="38"/>
  <c r="Q50" i="38"/>
  <c r="Q63" i="38"/>
  <c r="Q66" i="38"/>
  <c r="Q74" i="38"/>
  <c r="Q85" i="38"/>
  <c r="Q58" i="38"/>
  <c r="Q71" i="38"/>
  <c r="Q77" i="38"/>
  <c r="Q99" i="38" l="1"/>
</calcChain>
</file>

<file path=xl/sharedStrings.xml><?xml version="1.0" encoding="utf-8"?>
<sst xmlns="http://schemas.openxmlformats.org/spreadsheetml/2006/main" count="536" uniqueCount="102">
  <si>
    <t>№ п\п</t>
  </si>
  <si>
    <t>Наименование объекта закупки</t>
  </si>
  <si>
    <t>Наименование и описание объекта закупки</t>
  </si>
  <si>
    <t>Ед. изм.</t>
  </si>
  <si>
    <t>Уп</t>
  </si>
  <si>
    <t>Шт</t>
  </si>
  <si>
    <t xml:space="preserve">Калькулятор </t>
  </si>
  <si>
    <t>Бухгалтерский калькулятор настольного типа. Корпус оснащен удобными пластиковыми клавишами. Монохромный 12-разрядный дисплей на жидких кристаллах. Калькулятор имеет дополнительные функции: операции с процентами и квадратным корнем, корректировка вводимого числа, двойная память для одновременного хранения двух различных значений, функция для вычисления надбавки к цене-прибыли, суммирование произведенных операций. Энергосберегающий режим позволяет автоматически отключить калькулятор через пять минут после последнего нажатия клавиш. Модель имеет размеры не менее (153×30,5×199 мм).</t>
  </si>
  <si>
    <t>Клей - карандаш</t>
  </si>
  <si>
    <t>Состав клея – ПВП, вес не менее 20 гр. Предназначен для склеивания бумаги, картона, текстиля.</t>
  </si>
  <si>
    <t>Клейкая лента (скотч)</t>
  </si>
  <si>
    <t>Дырокол</t>
  </si>
  <si>
    <t>Металлический корпус, ограничительная линейка, пробивная способность – не менее 40 листов, на 2 отверстия</t>
  </si>
  <si>
    <t>Степлер</t>
  </si>
  <si>
    <t>Устройство  для  скрепления страниц с помощью  металлических  скоб № 10, загрузка  не менее 50 скоб, пробивная  толщина не менее 12 листов, глубина прошивки не менее 43 мм.</t>
  </si>
  <si>
    <t>Линейка</t>
  </si>
  <si>
    <t xml:space="preserve">Батарейка </t>
  </si>
  <si>
    <t>Типоразмер –АА, Алкалиновые батарейки, напряжение –не менее 1,5 В. В упаковке не менее 12 шт.</t>
  </si>
  <si>
    <t>Нить прошивная</t>
  </si>
  <si>
    <t>Прошивная лавсановая нить в бобинах, длина намотки —  не менее 1000 м.</t>
  </si>
  <si>
    <t>Карандаш</t>
  </si>
  <si>
    <t>Карандаш чернографитный в черном деревянном корпусе. Поставляется заточенным, снабжен ластиком. Твердость грифеля — HB. Длина карандаша — не менее 185 мм.</t>
  </si>
  <si>
    <t>Картон</t>
  </si>
  <si>
    <t>Формат А4, применим для подшивки документов, не менее 200 шт. в упаковке.</t>
  </si>
  <si>
    <t>Папка скоросшиватель пластиковая</t>
  </si>
  <si>
    <t xml:space="preserve">Изготовлена  из мягкого цветного пластика с прозрачным верхним листом. Размер не менее  230х310 мм, толщина не менее180 мкм. </t>
  </si>
  <si>
    <t>Термоэтикетки в рулоне</t>
  </si>
  <si>
    <t>Самоклеящиеся термоэтикетки размером 58х40 на ленте в рулоне, без печати, не менее 700 штук в рулоне. Упакованы в белые гофрокороба, не менее 24 рулона, внутри коробки ролики упакованы в термоусадочную пленку блоками по не менее 6 штук. Область применения: для печати информации штрих кодов посредством использования термопринтеров.</t>
  </si>
  <si>
    <t xml:space="preserve">Клейкие закладки </t>
  </si>
  <si>
    <t>шт</t>
  </si>
  <si>
    <t xml:space="preserve">Ежедневник </t>
  </si>
  <si>
    <t>Недатированный, А5, обложка из бумвинила, справочный материал</t>
  </si>
  <si>
    <t>Ластик</t>
  </si>
  <si>
    <t>Комбинированный из натурального каучука</t>
  </si>
  <si>
    <t xml:space="preserve">Файл вкладыш </t>
  </si>
  <si>
    <t xml:space="preserve">Ручка шариковая </t>
  </si>
  <si>
    <t>Ножницы</t>
  </si>
  <si>
    <t xml:space="preserve">Папка с 40 файлами </t>
  </si>
  <si>
    <t>Самоклеющиеся этикетки</t>
  </si>
  <si>
    <t>уп.</t>
  </si>
  <si>
    <t>Ощее количество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</si>
  <si>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</si>
  <si>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</si>
  <si>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</si>
  <si>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</si>
  <si>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</si>
  <si>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</si>
  <si>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Наименование отдела (управления)</t>
  </si>
  <si>
    <t>Упаковка из не менее 5 цветов, пластиковые полупрозрачные для выделения фрагментов текста, размер не менее 12х45 мм, без надписи</t>
  </si>
  <si>
    <t>Книга учета</t>
  </si>
  <si>
    <t>КДН</t>
  </si>
  <si>
    <t>Администрация</t>
  </si>
  <si>
    <t>ОТ</t>
  </si>
  <si>
    <t>Итого по виду товара</t>
  </si>
  <si>
    <t>ООиП</t>
  </si>
  <si>
    <t>уп</t>
  </si>
  <si>
    <t>шт.</t>
  </si>
  <si>
    <t>Прозрачный А4 30 мкм, гладкий, 100 шт./уп.</t>
  </si>
  <si>
    <t>Не менее 169 мм, с пластиковыми прорезиненными ручками</t>
  </si>
  <si>
    <t>Итого: начальная (максимальная) цена контракта</t>
  </si>
  <si>
    <t xml:space="preserve">Поставщик 1: </t>
  </si>
  <si>
    <t>от 21.01.2016 №3925784</t>
  </si>
  <si>
    <t>Поставщик2 :</t>
  </si>
  <si>
    <t>от 21.01.2016 № 172</t>
  </si>
  <si>
    <t>Поставщик 3:</t>
  </si>
  <si>
    <t>от 21.01.2016 № 270</t>
  </si>
  <si>
    <t>Обложка из бумвинила с наклейкой ярлычка, скрепление- скобы, 203*288мм, бумага офсет в клетку, не менее 100 листов</t>
  </si>
  <si>
    <t>Пластиковая папка,не менее 40 прозрачных карманов, предназначена для хранения и презентации любых документов формата А4. Сменный ярлычок на корешке.</t>
  </si>
  <si>
    <t>Для струйных принтеров, раз. 70х36 мм, формата А4, не менее 100 листов</t>
  </si>
  <si>
    <t>Пластмассовая, длина - 20 см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</si>
  <si>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</si>
  <si>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</si>
  <si>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Шариковая ручка с удобной резиновой манжетой для плотного захвата пальцев. Модель в пластиковом корпусе, снабжена металлическим наконечником и колпачком с держателем для кармана или документов. Сменный стержень наполнен синими чернилами на масляной основе. Пишущий узел ручки оставляет тонкую и четкую линию толщиной 0,25 мм.</t>
  </si>
  <si>
    <t>Планинг в плотном переплете, не менее 128 стр.</t>
  </si>
  <si>
    <t xml:space="preserve">Планинг недатированный </t>
  </si>
  <si>
    <t>Типоразмер –ААА, Алкалиновые батарейки, напряжение –не менее 1,5 В. В упаковке не менее 12 шт.</t>
  </si>
  <si>
    <t>Прозрачная лента с клейкой текстурой, 50мм (длиной минимум 50м)</t>
  </si>
  <si>
    <t xml:space="preserve">Пакет почтовый </t>
  </si>
  <si>
    <t>С4 полиэтиленовый 229x324 мм</t>
  </si>
  <si>
    <t>Формат А3, применим для подшивки документов, не менее 200 шт. в упаковке.</t>
  </si>
  <si>
    <t>4*</t>
  </si>
  <si>
    <t>5*</t>
  </si>
  <si>
    <t>6*</t>
  </si>
  <si>
    <t>7*</t>
  </si>
  <si>
    <t>8*</t>
  </si>
  <si>
    <t>9*</t>
  </si>
  <si>
    <t xml:space="preserve">Поставщик 4:  </t>
  </si>
  <si>
    <t xml:space="preserve">Поставщик 5:  </t>
  </si>
  <si>
    <t xml:space="preserve">Поставщик 6:  </t>
  </si>
  <si>
    <t xml:space="preserve">Поставщик 7:  </t>
  </si>
  <si>
    <t xml:space="preserve">Поставщик 8:  </t>
  </si>
  <si>
    <t xml:space="preserve">Поставщик 9:  </t>
  </si>
  <si>
    <t>от 02.05.2017  № 10</t>
  </si>
  <si>
    <t>от 02.05.2017  № 11</t>
  </si>
  <si>
    <t>от 02.05.2017  № 12</t>
  </si>
  <si>
    <t>http://3259404.ru/catalog/pochtovye-pakety_c1086</t>
  </si>
  <si>
    <t>http://www.kanctanta.ru/catalog/9985/68820/</t>
  </si>
  <si>
    <t>https://www.komus.ru/katalog/bumaga-i-bumazhnye-izdeliya/pochtovye-konverty-i-pakety/pakety-polietilenovye/paket-pochtovyj-s4-polietilenovyj-229x324-mm/p/57874/</t>
  </si>
  <si>
    <t>Итого: Начальная (максимальная) цена контракта:  183 289 (сто восемьдесят три тысячи двести восемдесят девять) рублей 71 копейка.</t>
  </si>
  <si>
    <t>Главный специалист управления бухгалтерского учета и отчетности администрации города Югорска                                                                                                                                                                                                      Н.Б. Королева</t>
  </si>
  <si>
    <t>IV. Обоснование начальной (максимальной) цены  контракта на поставку канцелярских товаров ИКЗ 173862200236886220100100070020000244</t>
  </si>
  <si>
    <t>Итого: Начальная (максимальная) цена контракта:  176 067 (сто семьдесят шесть тысяч шестьдесят семь) рублей 67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</si>
</sst>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Alignment="1"/>
    <xf numFmtId="2" fontId="7" fillId="0" borderId="0" xfId="0" applyNumberFormat="1" applyFont="1" applyFill="1" applyAlignment="1"/>
    <xf numFmtId="0" fontId="10" fillId="0" borderId="0" xfId="0" applyFont="1" applyBorder="1"/>
    <xf numFmtId="0" fontId="10" fillId="0" borderId="0" xfId="0" applyFont="1" applyAlignment="1"/>
    <xf numFmtId="0" fontId="7" fillId="0" borderId="0" xfId="0" applyFont="1" applyFill="1" applyAlignment="1">
      <alignment wrapText="1"/>
    </xf>
    <xf numFmtId="0" fontId="12" fillId="0" borderId="0" xfId="0" applyFont="1" applyAlignment="1"/>
    <xf numFmtId="0" fontId="7" fillId="5" borderId="0" xfId="0" applyFont="1" applyFill="1" applyAlignment="1"/>
    <xf numFmtId="0" fontId="0" fillId="0" borderId="0" xfId="0" applyFill="1" applyAlignment="1"/>
    <xf numFmtId="0" fontId="8" fillId="0" borderId="0" xfId="0" applyFont="1" applyFill="1" applyAlignment="1"/>
    <xf numFmtId="0" fontId="10" fillId="0" borderId="0" xfId="0" applyFont="1" applyFill="1" applyBorder="1"/>
    <xf numFmtId="0" fontId="10" fillId="0" borderId="0" xfId="0" applyFont="1" applyFill="1" applyAlignment="1"/>
    <xf numFmtId="4" fontId="0" fillId="0" borderId="0" xfId="0" applyNumberFormat="1" applyAlignment="1"/>
    <xf numFmtId="0" fontId="19" fillId="6" borderId="0" xfId="4" quotePrefix="1" applyFill="1" applyAlignment="1">
      <alignment horizontal="left"/>
    </xf>
    <xf numFmtId="0" fontId="18" fillId="6" borderId="0" xfId="0" applyFont="1" applyFill="1"/>
    <xf numFmtId="0" fontId="18" fillId="6" borderId="0" xfId="0" quotePrefix="1" applyFont="1" applyFill="1" applyAlignment="1">
      <alignment horizontal="left"/>
    </xf>
    <xf numFmtId="0" fontId="7" fillId="6" borderId="0" xfId="0" applyFont="1" applyFill="1" applyBorder="1" applyAlignment="1"/>
    <xf numFmtId="0" fontId="7" fillId="6" borderId="2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4" fontId="7" fillId="6" borderId="2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2" fontId="8" fillId="6" borderId="1" xfId="1" applyNumberFormat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4" fontId="8" fillId="6" borderId="2" xfId="1" applyNumberFormat="1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/>
    </xf>
    <xf numFmtId="2" fontId="7" fillId="6" borderId="2" xfId="3" applyNumberFormat="1" applyFont="1" applyFill="1" applyBorder="1" applyAlignment="1">
      <alignment horizontal="center" vertical="center"/>
    </xf>
    <xf numFmtId="4" fontId="7" fillId="6" borderId="2" xfId="3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/>
    </xf>
    <xf numFmtId="2" fontId="7" fillId="6" borderId="2" xfId="2" applyNumberFormat="1" applyFont="1" applyFill="1" applyBorder="1" applyAlignment="1">
      <alignment horizontal="center" vertical="center"/>
    </xf>
    <xf numFmtId="4" fontId="7" fillId="6" borderId="2" xfId="2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/>
    <xf numFmtId="0" fontId="14" fillId="6" borderId="0" xfId="0" applyFont="1" applyFill="1"/>
    <xf numFmtId="0" fontId="7" fillId="6" borderId="2" xfId="0" applyFont="1" applyFill="1" applyBorder="1" applyAlignment="1">
      <alignment horizontal="center" vertical="distributed" wrapText="1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/>
    <xf numFmtId="0" fontId="7" fillId="6" borderId="2" xfId="0" applyFont="1" applyFill="1" applyBorder="1" applyAlignment="1">
      <alignment vertical="distributed" wrapText="1"/>
    </xf>
    <xf numFmtId="4" fontId="8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2" fontId="15" fillId="6" borderId="2" xfId="0" applyNumberFormat="1" applyFont="1" applyFill="1" applyBorder="1" applyAlignment="1">
      <alignment horizontal="center" vertical="center"/>
    </xf>
    <xf numFmtId="2" fontId="18" fillId="6" borderId="2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6" borderId="13" xfId="0" applyFont="1" applyFill="1" applyBorder="1" applyAlignment="1"/>
    <xf numFmtId="0" fontId="7" fillId="6" borderId="12" xfId="0" applyFont="1" applyFill="1" applyBorder="1" applyAlignment="1"/>
    <xf numFmtId="4" fontId="8" fillId="6" borderId="6" xfId="0" applyNumberFormat="1" applyFont="1" applyFill="1" applyBorder="1" applyAlignment="1">
      <alignment horizontal="center" vertical="center"/>
    </xf>
    <xf numFmtId="0" fontId="8" fillId="6" borderId="0" xfId="0" applyFont="1" applyFill="1" applyAlignment="1"/>
    <xf numFmtId="0" fontId="10" fillId="6" borderId="0" xfId="0" applyFont="1" applyFill="1" applyAlignment="1"/>
    <xf numFmtId="0" fontId="17" fillId="6" borderId="0" xfId="0" applyFont="1" applyFill="1" applyAlignment="1">
      <alignment vertical="center"/>
    </xf>
    <xf numFmtId="2" fontId="10" fillId="6" borderId="0" xfId="0" applyNumberFormat="1" applyFont="1" applyFill="1" applyAlignment="1">
      <alignment vertical="center"/>
    </xf>
    <xf numFmtId="4" fontId="10" fillId="6" borderId="0" xfId="0" applyNumberFormat="1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/>
    <xf numFmtId="0" fontId="11" fillId="6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2" fontId="9" fillId="6" borderId="0" xfId="0" applyNumberFormat="1" applyFont="1" applyFill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0" fillId="6" borderId="0" xfId="0" applyFill="1" applyAlignment="1"/>
    <xf numFmtId="0" fontId="16" fillId="6" borderId="0" xfId="0" applyFont="1" applyFill="1"/>
    <xf numFmtId="0" fontId="0" fillId="6" borderId="0" xfId="0" applyFill="1"/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/>
    <xf numFmtId="0" fontId="2" fillId="6" borderId="0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14" fillId="6" borderId="0" xfId="0" applyFont="1" applyFill="1" applyAlignment="1">
      <alignment vertical="center"/>
    </xf>
    <xf numFmtId="0" fontId="8" fillId="6" borderId="0" xfId="0" quotePrefix="1" applyFont="1" applyFill="1" applyAlignment="1"/>
    <xf numFmtId="0" fontId="10" fillId="0" borderId="0" xfId="0" applyFont="1" applyFill="1" applyBorder="1" applyAlignment="1"/>
    <xf numFmtId="0" fontId="7" fillId="6" borderId="13" xfId="0" applyFont="1" applyFill="1" applyBorder="1" applyAlignment="1"/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/>
    </xf>
    <xf numFmtId="2" fontId="7" fillId="5" borderId="2" xfId="2" applyNumberFormat="1" applyFont="1" applyFill="1" applyBorder="1" applyAlignment="1">
      <alignment horizontal="center" vertical="center"/>
    </xf>
    <xf numFmtId="4" fontId="7" fillId="5" borderId="2" xfId="2" applyNumberFormat="1" applyFont="1" applyFill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/>
    </xf>
    <xf numFmtId="2" fontId="7" fillId="5" borderId="2" xfId="3" applyNumberFormat="1" applyFont="1" applyFill="1" applyBorder="1" applyAlignment="1">
      <alignment horizontal="center" vertical="center"/>
    </xf>
    <xf numFmtId="4" fontId="7" fillId="5" borderId="2" xfId="3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/>
    </xf>
    <xf numFmtId="2" fontId="8" fillId="5" borderId="1" xfId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4" fontId="8" fillId="5" borderId="2" xfId="1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/>
    <xf numFmtId="0" fontId="8" fillId="6" borderId="10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" fillId="6" borderId="0" xfId="0" quotePrefix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7" fillId="6" borderId="13" xfId="0" applyFont="1" applyFill="1" applyBorder="1" applyAlignment="1"/>
    <xf numFmtId="0" fontId="0" fillId="6" borderId="13" xfId="0" applyFill="1" applyBorder="1" applyAlignment="1"/>
    <xf numFmtId="0" fontId="7" fillId="6" borderId="5" xfId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distributed" wrapText="1"/>
    </xf>
    <xf numFmtId="0" fontId="7" fillId="6" borderId="11" xfId="0" applyFont="1" applyFill="1" applyBorder="1" applyAlignment="1">
      <alignment horizontal="center" vertical="distributed" wrapText="1"/>
    </xf>
    <xf numFmtId="0" fontId="12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wrapText="1"/>
    </xf>
    <xf numFmtId="0" fontId="12" fillId="6" borderId="6" xfId="0" applyFont="1" applyFill="1" applyBorder="1" applyAlignment="1">
      <alignment wrapText="1"/>
    </xf>
    <xf numFmtId="0" fontId="7" fillId="6" borderId="5" xfId="2" applyFont="1" applyFill="1" applyBorder="1" applyAlignment="1">
      <alignment horizontal="center" wrapText="1"/>
    </xf>
    <xf numFmtId="0" fontId="7" fillId="6" borderId="6" xfId="2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nctanta.ru/catalog/9985/68820/" TargetMode="External"/><Relationship Id="rId2" Type="http://schemas.openxmlformats.org/officeDocument/2006/relationships/hyperlink" Target="http://3259404.ru/catalog/pochtovye-pakety_c1086" TargetMode="External"/><Relationship Id="rId1" Type="http://schemas.openxmlformats.org/officeDocument/2006/relationships/hyperlink" Target="https://www.komus.ru/katalog/bumaga-i-bumazhnye-izdeliya/pochtovye-konverty-i-pakety/pakety-polietilenovye/paket-pochtovyj-s4-polietilenovyj-229x324-mm/p/57874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nctanta.ru/catalog/9985/68820/" TargetMode="External"/><Relationship Id="rId2" Type="http://schemas.openxmlformats.org/officeDocument/2006/relationships/hyperlink" Target="http://3259404.ru/catalog/pochtovye-pakety_c1086" TargetMode="External"/><Relationship Id="rId1" Type="http://schemas.openxmlformats.org/officeDocument/2006/relationships/hyperlink" Target="https://www.komus.ru/katalog/bumaga-i-bumazhnye-izdeliya/pochtovye-konverty-i-pakety/pakety-polietilenovye/paket-pochtovyj-s4-polietilenovyj-229x324-mm/p/57874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3"/>
  <sheetViews>
    <sheetView topLeftCell="A4" zoomScale="80" zoomScaleNormal="80" workbookViewId="0">
      <selection activeCell="I94" sqref="I94"/>
    </sheetView>
  </sheetViews>
  <sheetFormatPr defaultRowHeight="15" x14ac:dyDescent="0.25"/>
  <cols>
    <col min="1" max="1" width="6.42578125" style="82" customWidth="1"/>
    <col min="2" max="2" width="17.85546875" style="83" customWidth="1"/>
    <col min="3" max="3" width="39.140625" style="83" customWidth="1"/>
    <col min="4" max="4" width="17.85546875" style="82" customWidth="1"/>
    <col min="5" max="5" width="7.5703125" style="82" customWidth="1"/>
    <col min="6" max="6" width="12.42578125" style="84" customWidth="1"/>
    <col min="7" max="7" width="10" style="85" customWidth="1"/>
    <col min="8" max="8" width="11.5703125" style="85" customWidth="1"/>
    <col min="9" max="15" width="10.28515625" style="85" customWidth="1"/>
    <col min="16" max="16" width="12.140625" style="85" customWidth="1"/>
    <col min="17" max="17" width="15.140625" style="85" customWidth="1"/>
    <col min="18" max="18" width="9.140625" style="1"/>
    <col min="19" max="19" width="15.7109375" style="1" customWidth="1"/>
    <col min="20" max="20" width="21.85546875" style="1" customWidth="1"/>
    <col min="21" max="21" width="19.7109375" style="1" customWidth="1"/>
    <col min="22" max="16384" width="9.140625" style="1"/>
  </cols>
  <sheetData>
    <row r="1" spans="1:80" ht="14.25" customHeight="1" x14ac:dyDescent="0.25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2"/>
      <c r="S1" s="12"/>
      <c r="T1" s="12"/>
    </row>
    <row r="2" spans="1:80" ht="9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2"/>
      <c r="S2" s="12"/>
      <c r="T2" s="12"/>
    </row>
    <row r="3" spans="1:80" ht="15" customHeight="1" x14ac:dyDescent="0.25">
      <c r="A3" s="130" t="s">
        <v>70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2"/>
      <c r="T3" s="12"/>
    </row>
    <row r="4" spans="1:80" ht="15.75" x14ac:dyDescent="0.25">
      <c r="A4" s="132" t="s">
        <v>71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20"/>
      <c r="R4" s="3"/>
      <c r="S4" s="12"/>
      <c r="T4" s="12"/>
      <c r="U4" s="16"/>
    </row>
    <row r="5" spans="1:80" s="4" customFormat="1" ht="15.75" customHeight="1" x14ac:dyDescent="0.25">
      <c r="A5" s="134" t="s">
        <v>0</v>
      </c>
      <c r="B5" s="134" t="s">
        <v>1</v>
      </c>
      <c r="C5" s="134" t="s">
        <v>2</v>
      </c>
      <c r="D5" s="134" t="s">
        <v>47</v>
      </c>
      <c r="E5" s="134" t="s">
        <v>3</v>
      </c>
      <c r="F5" s="136" t="s">
        <v>40</v>
      </c>
      <c r="G5" s="138" t="s">
        <v>41</v>
      </c>
      <c r="H5" s="139"/>
      <c r="I5" s="139"/>
      <c r="J5" s="139"/>
      <c r="K5" s="139"/>
      <c r="L5" s="139"/>
      <c r="M5" s="139"/>
      <c r="N5" s="139"/>
      <c r="O5" s="139"/>
      <c r="P5" s="118" t="s">
        <v>46</v>
      </c>
      <c r="Q5" s="120" t="s">
        <v>45</v>
      </c>
    </row>
    <row r="6" spans="1:80" s="9" customFormat="1" ht="30.75" customHeight="1" x14ac:dyDescent="0.25">
      <c r="A6" s="135"/>
      <c r="B6" s="135"/>
      <c r="C6" s="135"/>
      <c r="D6" s="135"/>
      <c r="E6" s="135"/>
      <c r="F6" s="137"/>
      <c r="G6" s="92" t="s">
        <v>42</v>
      </c>
      <c r="H6" s="92" t="s">
        <v>43</v>
      </c>
      <c r="I6" s="92" t="s">
        <v>44</v>
      </c>
      <c r="J6" s="92" t="s">
        <v>80</v>
      </c>
      <c r="K6" s="92" t="s">
        <v>81</v>
      </c>
      <c r="L6" s="92" t="s">
        <v>82</v>
      </c>
      <c r="M6" s="92" t="s">
        <v>83</v>
      </c>
      <c r="N6" s="92" t="s">
        <v>84</v>
      </c>
      <c r="O6" s="92" t="s">
        <v>85</v>
      </c>
      <c r="P6" s="119"/>
      <c r="Q6" s="121"/>
    </row>
    <row r="7" spans="1:80" s="4" customFormat="1" ht="16.5" customHeight="1" x14ac:dyDescent="0.25">
      <c r="A7" s="91"/>
      <c r="B7" s="122"/>
      <c r="C7" s="123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5"/>
      <c r="Q7" s="26"/>
    </row>
    <row r="8" spans="1:80" s="11" customFormat="1" ht="60.75" customHeight="1" x14ac:dyDescent="0.25">
      <c r="A8" s="124">
        <v>1</v>
      </c>
      <c r="B8" s="127" t="s">
        <v>6</v>
      </c>
      <c r="C8" s="124" t="s">
        <v>7</v>
      </c>
      <c r="D8" s="93" t="s">
        <v>51</v>
      </c>
      <c r="E8" s="93" t="s">
        <v>5</v>
      </c>
      <c r="F8" s="27">
        <v>5</v>
      </c>
      <c r="G8" s="28">
        <v>707.71</v>
      </c>
      <c r="H8" s="28">
        <v>757.25</v>
      </c>
      <c r="I8" s="28">
        <v>743.1</v>
      </c>
      <c r="J8" s="28"/>
      <c r="K8" s="28"/>
      <c r="L8" s="28"/>
      <c r="M8" s="28"/>
      <c r="N8" s="28"/>
      <c r="O8" s="28"/>
      <c r="P8" s="28">
        <f t="shared" ref="P8:P15" si="0">ROUND((G8+H8+I8)/3,2)</f>
        <v>736.02</v>
      </c>
      <c r="Q8" s="29">
        <f t="shared" ref="Q8:Q15" si="1">F8*P8</f>
        <v>3680.1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</row>
    <row r="9" spans="1:80" s="11" customFormat="1" ht="61.5" customHeight="1" x14ac:dyDescent="0.25">
      <c r="A9" s="125"/>
      <c r="B9" s="128"/>
      <c r="C9" s="125"/>
      <c r="D9" s="93" t="s">
        <v>52</v>
      </c>
      <c r="E9" s="93" t="s">
        <v>5</v>
      </c>
      <c r="F9" s="27">
        <v>1</v>
      </c>
      <c r="G9" s="28">
        <v>707.71</v>
      </c>
      <c r="H9" s="28">
        <v>757.25</v>
      </c>
      <c r="I9" s="28">
        <v>743.1</v>
      </c>
      <c r="J9" s="28"/>
      <c r="K9" s="28"/>
      <c r="L9" s="28"/>
      <c r="M9" s="28"/>
      <c r="N9" s="28"/>
      <c r="O9" s="28"/>
      <c r="P9" s="28">
        <f t="shared" si="0"/>
        <v>736.02</v>
      </c>
      <c r="Q9" s="29">
        <f t="shared" si="1"/>
        <v>736.02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</row>
    <row r="10" spans="1:80" s="11" customFormat="1" ht="201.75" customHeight="1" x14ac:dyDescent="0.25">
      <c r="A10" s="126"/>
      <c r="B10" s="126"/>
      <c r="C10" s="126"/>
      <c r="D10" s="93" t="s">
        <v>50</v>
      </c>
      <c r="E10" s="93" t="s">
        <v>5</v>
      </c>
      <c r="F10" s="27">
        <v>1</v>
      </c>
      <c r="G10" s="28">
        <v>707.71</v>
      </c>
      <c r="H10" s="28">
        <v>757.25</v>
      </c>
      <c r="I10" s="28">
        <v>743.1</v>
      </c>
      <c r="J10" s="28"/>
      <c r="K10" s="28"/>
      <c r="L10" s="28"/>
      <c r="M10" s="28"/>
      <c r="N10" s="28"/>
      <c r="O10" s="28"/>
      <c r="P10" s="28">
        <f t="shared" si="0"/>
        <v>736.02</v>
      </c>
      <c r="Q10" s="29">
        <f t="shared" si="1"/>
        <v>736.02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</row>
    <row r="11" spans="1:80" s="13" customFormat="1" ht="15.75" x14ac:dyDescent="0.25">
      <c r="A11" s="90"/>
      <c r="B11" s="140" t="s">
        <v>53</v>
      </c>
      <c r="C11" s="141"/>
      <c r="D11" s="30"/>
      <c r="E11" s="30" t="s">
        <v>5</v>
      </c>
      <c r="F11" s="31">
        <f>SUM(F8:F10)</f>
        <v>7</v>
      </c>
      <c r="G11" s="32"/>
      <c r="H11" s="33"/>
      <c r="I11" s="33"/>
      <c r="J11" s="33"/>
      <c r="K11" s="33"/>
      <c r="L11" s="33"/>
      <c r="M11" s="33"/>
      <c r="N11" s="33"/>
      <c r="O11" s="33"/>
      <c r="P11" s="34"/>
      <c r="Q11" s="35">
        <f>SUM(Q8:Q10)</f>
        <v>5152.1399999999994</v>
      </c>
    </row>
    <row r="12" spans="1:80" s="11" customFormat="1" ht="15.75" x14ac:dyDescent="0.25">
      <c r="A12" s="124">
        <v>2</v>
      </c>
      <c r="B12" s="127" t="s">
        <v>8</v>
      </c>
      <c r="C12" s="124" t="s">
        <v>9</v>
      </c>
      <c r="D12" s="93" t="s">
        <v>51</v>
      </c>
      <c r="E12" s="93" t="s">
        <v>5</v>
      </c>
      <c r="F12" s="27">
        <v>180</v>
      </c>
      <c r="G12" s="28">
        <v>48.08</v>
      </c>
      <c r="H12" s="28">
        <v>51.45</v>
      </c>
      <c r="I12" s="28">
        <v>50.48</v>
      </c>
      <c r="J12" s="28"/>
      <c r="K12" s="28"/>
      <c r="L12" s="28"/>
      <c r="M12" s="28"/>
      <c r="N12" s="28"/>
      <c r="O12" s="28"/>
      <c r="P12" s="28">
        <f t="shared" ref="P12:P14" si="2">ROUND((G12+H12+I12)/3,2)</f>
        <v>50</v>
      </c>
      <c r="Q12" s="29">
        <f t="shared" ref="Q12:Q14" si="3">F12*P12</f>
        <v>9000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1:80" s="11" customFormat="1" ht="15.75" x14ac:dyDescent="0.25">
      <c r="A13" s="149"/>
      <c r="B13" s="149"/>
      <c r="C13" s="149"/>
      <c r="D13" s="36" t="s">
        <v>54</v>
      </c>
      <c r="E13" s="36" t="s">
        <v>5</v>
      </c>
      <c r="F13" s="37">
        <v>50</v>
      </c>
      <c r="G13" s="28">
        <v>48.08</v>
      </c>
      <c r="H13" s="28">
        <v>51.45</v>
      </c>
      <c r="I13" s="28">
        <v>50.48</v>
      </c>
      <c r="J13" s="28"/>
      <c r="K13" s="28"/>
      <c r="L13" s="28"/>
      <c r="M13" s="28"/>
      <c r="N13" s="28"/>
      <c r="O13" s="28"/>
      <c r="P13" s="38">
        <f t="shared" si="2"/>
        <v>50</v>
      </c>
      <c r="Q13" s="39">
        <f t="shared" si="3"/>
        <v>2500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1:80" s="11" customFormat="1" ht="15.75" x14ac:dyDescent="0.25">
      <c r="A14" s="149"/>
      <c r="B14" s="149"/>
      <c r="C14" s="149"/>
      <c r="D14" s="93" t="s">
        <v>52</v>
      </c>
      <c r="E14" s="93" t="s">
        <v>5</v>
      </c>
      <c r="F14" s="27">
        <v>5</v>
      </c>
      <c r="G14" s="28">
        <v>48.08</v>
      </c>
      <c r="H14" s="28">
        <v>51.45</v>
      </c>
      <c r="I14" s="28">
        <v>50.48</v>
      </c>
      <c r="J14" s="28"/>
      <c r="K14" s="28"/>
      <c r="L14" s="28"/>
      <c r="M14" s="28"/>
      <c r="N14" s="28"/>
      <c r="O14" s="28"/>
      <c r="P14" s="28">
        <f t="shared" si="2"/>
        <v>50</v>
      </c>
      <c r="Q14" s="29">
        <f t="shared" si="3"/>
        <v>250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</row>
    <row r="15" spans="1:80" s="11" customFormat="1" ht="15.75" x14ac:dyDescent="0.25">
      <c r="A15" s="126"/>
      <c r="B15" s="126"/>
      <c r="C15" s="126"/>
      <c r="D15" s="93" t="s">
        <v>50</v>
      </c>
      <c r="E15" s="93" t="s">
        <v>5</v>
      </c>
      <c r="F15" s="27">
        <v>20</v>
      </c>
      <c r="G15" s="28">
        <v>48.08</v>
      </c>
      <c r="H15" s="28">
        <v>51.45</v>
      </c>
      <c r="I15" s="28">
        <v>50.48</v>
      </c>
      <c r="J15" s="28"/>
      <c r="K15" s="28"/>
      <c r="L15" s="28"/>
      <c r="M15" s="28"/>
      <c r="N15" s="28"/>
      <c r="O15" s="28"/>
      <c r="P15" s="28">
        <f t="shared" si="0"/>
        <v>50</v>
      </c>
      <c r="Q15" s="29">
        <f t="shared" si="1"/>
        <v>1000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</row>
    <row r="16" spans="1:80" s="13" customFormat="1" ht="15.75" x14ac:dyDescent="0.25">
      <c r="A16" s="90"/>
      <c r="B16" s="140" t="s">
        <v>53</v>
      </c>
      <c r="C16" s="141"/>
      <c r="D16" s="30"/>
      <c r="E16" s="30" t="s">
        <v>5</v>
      </c>
      <c r="F16" s="31">
        <f>SUM(F12:F15)</f>
        <v>255</v>
      </c>
      <c r="G16" s="32"/>
      <c r="H16" s="33"/>
      <c r="I16" s="33"/>
      <c r="J16" s="33"/>
      <c r="K16" s="33"/>
      <c r="L16" s="33"/>
      <c r="M16" s="33"/>
      <c r="N16" s="33"/>
      <c r="O16" s="33"/>
      <c r="P16" s="34"/>
      <c r="Q16" s="35">
        <f>SUM(Q12:Q15)</f>
        <v>12750</v>
      </c>
    </row>
    <row r="17" spans="1:80" s="4" customFormat="1" ht="35.25" customHeight="1" x14ac:dyDescent="0.25">
      <c r="A17" s="134">
        <v>3</v>
      </c>
      <c r="B17" s="127" t="s">
        <v>11</v>
      </c>
      <c r="C17" s="124" t="s">
        <v>12</v>
      </c>
      <c r="D17" s="21" t="s">
        <v>52</v>
      </c>
      <c r="E17" s="93" t="s">
        <v>5</v>
      </c>
      <c r="F17" s="27">
        <v>1</v>
      </c>
      <c r="G17" s="28">
        <v>511.65</v>
      </c>
      <c r="H17" s="28">
        <v>547.47</v>
      </c>
      <c r="I17" s="28">
        <v>537.23</v>
      </c>
      <c r="J17" s="28"/>
      <c r="K17" s="28"/>
      <c r="L17" s="28"/>
      <c r="M17" s="28"/>
      <c r="N17" s="28"/>
      <c r="O17" s="28"/>
      <c r="P17" s="28">
        <f t="shared" ref="P17:P27" si="4">ROUND((G17+H17+I17)/3,2)</f>
        <v>532.12</v>
      </c>
      <c r="Q17" s="29">
        <f t="shared" ref="Q17:Q27" si="5">F17*P17</f>
        <v>532.12</v>
      </c>
    </row>
    <row r="18" spans="1:80" s="11" customFormat="1" ht="44.25" customHeight="1" x14ac:dyDescent="0.25">
      <c r="A18" s="150"/>
      <c r="B18" s="151"/>
      <c r="C18" s="142"/>
      <c r="D18" s="93" t="s">
        <v>51</v>
      </c>
      <c r="E18" s="93" t="s">
        <v>5</v>
      </c>
      <c r="F18" s="27">
        <v>9</v>
      </c>
      <c r="G18" s="28">
        <v>511.65</v>
      </c>
      <c r="H18" s="28">
        <v>547.47</v>
      </c>
      <c r="I18" s="28">
        <v>537.23</v>
      </c>
      <c r="J18" s="28"/>
      <c r="K18" s="28"/>
      <c r="L18" s="28"/>
      <c r="M18" s="28"/>
      <c r="N18" s="28"/>
      <c r="O18" s="28"/>
      <c r="P18" s="28">
        <f t="shared" si="4"/>
        <v>532.12</v>
      </c>
      <c r="Q18" s="29">
        <f t="shared" si="5"/>
        <v>4789.08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</row>
    <row r="19" spans="1:80" s="13" customFormat="1" ht="15.75" x14ac:dyDescent="0.25">
      <c r="A19" s="90"/>
      <c r="B19" s="140" t="s">
        <v>53</v>
      </c>
      <c r="C19" s="141"/>
      <c r="D19" s="30"/>
      <c r="E19" s="30" t="s">
        <v>5</v>
      </c>
      <c r="F19" s="31">
        <f>SUM(F17,F18)</f>
        <v>10</v>
      </c>
      <c r="G19" s="32"/>
      <c r="H19" s="33"/>
      <c r="I19" s="33"/>
      <c r="J19" s="33"/>
      <c r="K19" s="33"/>
      <c r="L19" s="33"/>
      <c r="M19" s="33"/>
      <c r="N19" s="33"/>
      <c r="O19" s="33"/>
      <c r="P19" s="34"/>
      <c r="Q19" s="35">
        <f>SUM(Q17+Q18)</f>
        <v>5321.2</v>
      </c>
    </row>
    <row r="20" spans="1:80" s="11" customFormat="1" ht="94.5" customHeight="1" x14ac:dyDescent="0.25">
      <c r="A20" s="124">
        <v>4</v>
      </c>
      <c r="B20" s="143" t="s">
        <v>13</v>
      </c>
      <c r="C20" s="144" t="s">
        <v>14</v>
      </c>
      <c r="D20" s="93" t="s">
        <v>51</v>
      </c>
      <c r="E20" s="93" t="s">
        <v>5</v>
      </c>
      <c r="F20" s="27">
        <v>40</v>
      </c>
      <c r="G20" s="28">
        <v>71.98</v>
      </c>
      <c r="H20" s="28">
        <v>77.02</v>
      </c>
      <c r="I20" s="28">
        <v>75.58</v>
      </c>
      <c r="J20" s="28"/>
      <c r="K20" s="28"/>
      <c r="L20" s="28"/>
      <c r="M20" s="28"/>
      <c r="N20" s="28"/>
      <c r="O20" s="28"/>
      <c r="P20" s="28">
        <f t="shared" si="4"/>
        <v>74.86</v>
      </c>
      <c r="Q20" s="29">
        <f>F20*P20</f>
        <v>2994.4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</row>
    <row r="21" spans="1:80" s="11" customFormat="1" ht="20.25" customHeight="1" x14ac:dyDescent="0.25">
      <c r="A21" s="125"/>
      <c r="B21" s="143"/>
      <c r="C21" s="144"/>
      <c r="D21" s="40" t="s">
        <v>52</v>
      </c>
      <c r="E21" s="40" t="s">
        <v>5</v>
      </c>
      <c r="F21" s="41">
        <v>1</v>
      </c>
      <c r="G21" s="28">
        <v>71.98</v>
      </c>
      <c r="H21" s="28">
        <v>77.02</v>
      </c>
      <c r="I21" s="28">
        <v>75.58</v>
      </c>
      <c r="J21" s="28"/>
      <c r="K21" s="28"/>
      <c r="L21" s="28"/>
      <c r="M21" s="28"/>
      <c r="N21" s="28"/>
      <c r="O21" s="28"/>
      <c r="P21" s="42">
        <f t="shared" si="4"/>
        <v>74.86</v>
      </c>
      <c r="Q21" s="43">
        <f t="shared" ref="Q21:Q22" si="6">F21*P21</f>
        <v>74.86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</row>
    <row r="22" spans="1:80" s="11" customFormat="1" ht="15.75" customHeight="1" x14ac:dyDescent="0.25">
      <c r="A22" s="142"/>
      <c r="B22" s="143"/>
      <c r="C22" s="144"/>
      <c r="D22" s="40" t="s">
        <v>50</v>
      </c>
      <c r="E22" s="40" t="s">
        <v>5</v>
      </c>
      <c r="F22" s="41">
        <v>3</v>
      </c>
      <c r="G22" s="28">
        <v>71.98</v>
      </c>
      <c r="H22" s="28">
        <v>77.02</v>
      </c>
      <c r="I22" s="28">
        <v>75.58</v>
      </c>
      <c r="J22" s="28"/>
      <c r="K22" s="28"/>
      <c r="L22" s="28"/>
      <c r="M22" s="28"/>
      <c r="N22" s="28"/>
      <c r="O22" s="28"/>
      <c r="P22" s="42">
        <f t="shared" si="4"/>
        <v>74.86</v>
      </c>
      <c r="Q22" s="43">
        <f t="shared" si="6"/>
        <v>224.57999999999998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</row>
    <row r="23" spans="1:80" s="13" customFormat="1" ht="15.75" x14ac:dyDescent="0.25">
      <c r="A23" s="90"/>
      <c r="B23" s="140" t="s">
        <v>53</v>
      </c>
      <c r="C23" s="141"/>
      <c r="D23" s="30"/>
      <c r="E23" s="30" t="s">
        <v>5</v>
      </c>
      <c r="F23" s="31">
        <f>SUM(F20:F22)</f>
        <v>44</v>
      </c>
      <c r="G23" s="32"/>
      <c r="H23" s="33"/>
      <c r="I23" s="33"/>
      <c r="J23" s="33"/>
      <c r="K23" s="33"/>
      <c r="L23" s="33"/>
      <c r="M23" s="33"/>
      <c r="N23" s="33"/>
      <c r="O23" s="33"/>
      <c r="P23" s="34"/>
      <c r="Q23" s="35">
        <f>SUM(Q20+Q21+Q22)</f>
        <v>3293.84</v>
      </c>
    </row>
    <row r="24" spans="1:80" s="11" customFormat="1" ht="15" customHeight="1" x14ac:dyDescent="0.25">
      <c r="A24" s="145">
        <v>5</v>
      </c>
      <c r="B24" s="148" t="s">
        <v>20</v>
      </c>
      <c r="C24" s="145" t="s">
        <v>21</v>
      </c>
      <c r="D24" s="94" t="s">
        <v>51</v>
      </c>
      <c r="E24" s="94" t="s">
        <v>5</v>
      </c>
      <c r="F24" s="95">
        <v>380</v>
      </c>
      <c r="G24" s="96">
        <v>11.5</v>
      </c>
      <c r="H24" s="96">
        <v>12.31</v>
      </c>
      <c r="I24" s="96">
        <v>12.08</v>
      </c>
      <c r="J24" s="96"/>
      <c r="K24" s="96"/>
      <c r="L24" s="96"/>
      <c r="M24" s="96"/>
      <c r="N24" s="96"/>
      <c r="O24" s="96"/>
      <c r="P24" s="96">
        <f t="shared" ref="P24:P26" si="7">ROUND((G24+H24+I24)/3,2)</f>
        <v>11.96</v>
      </c>
      <c r="Q24" s="97">
        <f t="shared" ref="Q24:Q26" si="8">F24*P24</f>
        <v>4544.8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</row>
    <row r="25" spans="1:80" s="11" customFormat="1" ht="15.75" x14ac:dyDescent="0.25">
      <c r="A25" s="146"/>
      <c r="B25" s="146"/>
      <c r="C25" s="146"/>
      <c r="D25" s="98" t="s">
        <v>52</v>
      </c>
      <c r="E25" s="98" t="s">
        <v>5</v>
      </c>
      <c r="F25" s="99">
        <v>1</v>
      </c>
      <c r="G25" s="96">
        <v>11.5</v>
      </c>
      <c r="H25" s="96">
        <v>12.31</v>
      </c>
      <c r="I25" s="96">
        <v>12.08</v>
      </c>
      <c r="J25" s="96"/>
      <c r="K25" s="96"/>
      <c r="L25" s="96"/>
      <c r="M25" s="96"/>
      <c r="N25" s="96"/>
      <c r="O25" s="96"/>
      <c r="P25" s="100">
        <f t="shared" si="7"/>
        <v>11.96</v>
      </c>
      <c r="Q25" s="101">
        <f t="shared" si="8"/>
        <v>11.96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</row>
    <row r="26" spans="1:80" s="11" customFormat="1" ht="15.75" x14ac:dyDescent="0.25">
      <c r="A26" s="146"/>
      <c r="B26" s="146"/>
      <c r="C26" s="146"/>
      <c r="D26" s="102" t="s">
        <v>54</v>
      </c>
      <c r="E26" s="102" t="s">
        <v>5</v>
      </c>
      <c r="F26" s="103">
        <v>50</v>
      </c>
      <c r="G26" s="96">
        <v>11.5</v>
      </c>
      <c r="H26" s="96">
        <v>12.31</v>
      </c>
      <c r="I26" s="96">
        <v>12.08</v>
      </c>
      <c r="J26" s="96"/>
      <c r="K26" s="96"/>
      <c r="L26" s="96"/>
      <c r="M26" s="96"/>
      <c r="N26" s="96"/>
      <c r="O26" s="96"/>
      <c r="P26" s="104">
        <f t="shared" si="7"/>
        <v>11.96</v>
      </c>
      <c r="Q26" s="105">
        <f t="shared" si="8"/>
        <v>598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</row>
    <row r="27" spans="1:80" s="11" customFormat="1" ht="15.75" x14ac:dyDescent="0.25">
      <c r="A27" s="147"/>
      <c r="B27" s="147"/>
      <c r="C27" s="147"/>
      <c r="D27" s="94" t="s">
        <v>50</v>
      </c>
      <c r="E27" s="94" t="s">
        <v>5</v>
      </c>
      <c r="F27" s="95">
        <v>10</v>
      </c>
      <c r="G27" s="96">
        <v>11.5</v>
      </c>
      <c r="H27" s="96">
        <v>12.31</v>
      </c>
      <c r="I27" s="96">
        <v>12.08</v>
      </c>
      <c r="J27" s="96"/>
      <c r="K27" s="96"/>
      <c r="L27" s="96"/>
      <c r="M27" s="96"/>
      <c r="N27" s="96"/>
      <c r="O27" s="96"/>
      <c r="P27" s="96">
        <f t="shared" si="4"/>
        <v>11.96</v>
      </c>
      <c r="Q27" s="97">
        <f t="shared" si="5"/>
        <v>119.60000000000001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</row>
    <row r="28" spans="1:80" s="13" customFormat="1" ht="15.75" x14ac:dyDescent="0.25">
      <c r="A28" s="106"/>
      <c r="B28" s="153" t="s">
        <v>53</v>
      </c>
      <c r="C28" s="154"/>
      <c r="D28" s="107"/>
      <c r="E28" s="107" t="s">
        <v>5</v>
      </c>
      <c r="F28" s="108">
        <f>SUM(F24:F27)</f>
        <v>441</v>
      </c>
      <c r="G28" s="109"/>
      <c r="H28" s="110"/>
      <c r="I28" s="110"/>
      <c r="J28" s="110"/>
      <c r="K28" s="110"/>
      <c r="L28" s="110"/>
      <c r="M28" s="110"/>
      <c r="N28" s="110"/>
      <c r="O28" s="110"/>
      <c r="P28" s="111"/>
      <c r="Q28" s="112">
        <f>SUM(Q24:Q27)</f>
        <v>5274.3600000000006</v>
      </c>
    </row>
    <row r="29" spans="1:80" s="4" customFormat="1" ht="66.75" customHeight="1" x14ac:dyDescent="0.25">
      <c r="A29" s="134">
        <v>6</v>
      </c>
      <c r="B29" s="127" t="s">
        <v>24</v>
      </c>
      <c r="C29" s="124" t="s">
        <v>25</v>
      </c>
      <c r="D29" s="21" t="s">
        <v>52</v>
      </c>
      <c r="E29" s="93" t="s">
        <v>5</v>
      </c>
      <c r="F29" s="27">
        <v>15</v>
      </c>
      <c r="G29" s="28">
        <v>9.67</v>
      </c>
      <c r="H29" s="28">
        <v>10.35</v>
      </c>
      <c r="I29" s="28">
        <v>10.15</v>
      </c>
      <c r="J29" s="28"/>
      <c r="K29" s="28"/>
      <c r="L29" s="28"/>
      <c r="M29" s="28"/>
      <c r="N29" s="28"/>
      <c r="O29" s="28"/>
      <c r="P29" s="28">
        <f t="shared" ref="P29:P62" si="9">ROUND((G29+H29+I29)/3,2)</f>
        <v>10.06</v>
      </c>
      <c r="Q29" s="29">
        <f t="shared" ref="Q29:Q62" si="10">F29*P29</f>
        <v>150.9</v>
      </c>
    </row>
    <row r="30" spans="1:80" s="11" customFormat="1" ht="47.25" customHeight="1" x14ac:dyDescent="0.25">
      <c r="A30" s="155"/>
      <c r="B30" s="128"/>
      <c r="C30" s="125"/>
      <c r="D30" s="93" t="s">
        <v>51</v>
      </c>
      <c r="E30" s="93" t="s">
        <v>5</v>
      </c>
      <c r="F30" s="27">
        <v>250</v>
      </c>
      <c r="G30" s="28">
        <v>9.67</v>
      </c>
      <c r="H30" s="28">
        <v>10.35</v>
      </c>
      <c r="I30" s="28">
        <v>10.15</v>
      </c>
      <c r="J30" s="28"/>
      <c r="K30" s="28"/>
      <c r="L30" s="28"/>
      <c r="M30" s="28"/>
      <c r="N30" s="28"/>
      <c r="O30" s="28"/>
      <c r="P30" s="28">
        <f t="shared" si="9"/>
        <v>10.06</v>
      </c>
      <c r="Q30" s="29">
        <f t="shared" si="10"/>
        <v>2515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</row>
    <row r="31" spans="1:80" s="11" customFormat="1" ht="17.25" customHeight="1" x14ac:dyDescent="0.25">
      <c r="A31" s="44"/>
      <c r="B31" s="44"/>
      <c r="C31" s="125"/>
      <c r="D31" s="36" t="s">
        <v>54</v>
      </c>
      <c r="E31" s="36" t="s">
        <v>5</v>
      </c>
      <c r="F31" s="37">
        <v>300</v>
      </c>
      <c r="G31" s="28">
        <v>9.67</v>
      </c>
      <c r="H31" s="28">
        <v>10.35</v>
      </c>
      <c r="I31" s="28">
        <v>10.15</v>
      </c>
      <c r="J31" s="28"/>
      <c r="K31" s="28"/>
      <c r="L31" s="28"/>
      <c r="M31" s="28"/>
      <c r="N31" s="28"/>
      <c r="O31" s="28"/>
      <c r="P31" s="38">
        <f t="shared" si="9"/>
        <v>10.06</v>
      </c>
      <c r="Q31" s="39">
        <f t="shared" si="10"/>
        <v>3018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</row>
    <row r="32" spans="1:80" s="11" customFormat="1" ht="15.75" x14ac:dyDescent="0.25">
      <c r="A32" s="45"/>
      <c r="B32" s="45"/>
      <c r="C32" s="142"/>
      <c r="D32" s="93" t="s">
        <v>50</v>
      </c>
      <c r="E32" s="93" t="s">
        <v>5</v>
      </c>
      <c r="F32" s="27">
        <v>90</v>
      </c>
      <c r="G32" s="28">
        <v>9.67</v>
      </c>
      <c r="H32" s="28">
        <v>10.35</v>
      </c>
      <c r="I32" s="28">
        <v>10.15</v>
      </c>
      <c r="J32" s="28"/>
      <c r="K32" s="28"/>
      <c r="L32" s="28"/>
      <c r="M32" s="28"/>
      <c r="N32" s="28"/>
      <c r="O32" s="28"/>
      <c r="P32" s="28">
        <f t="shared" si="9"/>
        <v>10.06</v>
      </c>
      <c r="Q32" s="29">
        <f t="shared" si="10"/>
        <v>905.40000000000009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</row>
    <row r="33" spans="1:80" s="13" customFormat="1" ht="15.75" x14ac:dyDescent="0.25">
      <c r="A33" s="90"/>
      <c r="B33" s="140" t="s">
        <v>53</v>
      </c>
      <c r="C33" s="141"/>
      <c r="D33" s="30"/>
      <c r="E33" s="30" t="s">
        <v>5</v>
      </c>
      <c r="F33" s="31">
        <f>SUM(F29:F32)</f>
        <v>655</v>
      </c>
      <c r="G33" s="32"/>
      <c r="H33" s="33"/>
      <c r="I33" s="33"/>
      <c r="J33" s="33"/>
      <c r="K33" s="33"/>
      <c r="L33" s="33"/>
      <c r="M33" s="33"/>
      <c r="N33" s="33"/>
      <c r="O33" s="33"/>
      <c r="P33" s="34"/>
      <c r="Q33" s="35">
        <f>SUM(Q29:Q32)</f>
        <v>6589.2999999999993</v>
      </c>
    </row>
    <row r="34" spans="1:80" s="11" customFormat="1" ht="173.25" x14ac:dyDescent="0.25">
      <c r="A34" s="46">
        <v>7</v>
      </c>
      <c r="B34" s="92" t="s">
        <v>26</v>
      </c>
      <c r="C34" s="93" t="s">
        <v>27</v>
      </c>
      <c r="D34" s="93" t="s">
        <v>51</v>
      </c>
      <c r="E34" s="93" t="s">
        <v>4</v>
      </c>
      <c r="F34" s="27">
        <v>4</v>
      </c>
      <c r="G34" s="28">
        <v>2188</v>
      </c>
      <c r="H34" s="28">
        <v>2341.16</v>
      </c>
      <c r="I34" s="28">
        <v>2297.4</v>
      </c>
      <c r="J34" s="28"/>
      <c r="K34" s="28"/>
      <c r="L34" s="28"/>
      <c r="M34" s="28"/>
      <c r="N34" s="28"/>
      <c r="O34" s="28"/>
      <c r="P34" s="28">
        <f t="shared" si="9"/>
        <v>2275.52</v>
      </c>
      <c r="Q34" s="29">
        <f t="shared" si="10"/>
        <v>9102.08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</row>
    <row r="35" spans="1:80" s="13" customFormat="1" ht="15.75" x14ac:dyDescent="0.25">
      <c r="A35" s="90"/>
      <c r="B35" s="140" t="s">
        <v>53</v>
      </c>
      <c r="C35" s="141"/>
      <c r="D35" s="30"/>
      <c r="E35" s="30" t="s">
        <v>4</v>
      </c>
      <c r="F35" s="31">
        <f>SUM(F34)</f>
        <v>4</v>
      </c>
      <c r="G35" s="32"/>
      <c r="H35" s="33"/>
      <c r="I35" s="33"/>
      <c r="J35" s="33"/>
      <c r="K35" s="33"/>
      <c r="L35" s="33"/>
      <c r="M35" s="33"/>
      <c r="N35" s="33"/>
      <c r="O35" s="33"/>
      <c r="P35" s="34"/>
      <c r="Q35" s="35">
        <f>SUM(Q34)</f>
        <v>9102.08</v>
      </c>
    </row>
    <row r="36" spans="1:80" s="11" customFormat="1" ht="15.75" x14ac:dyDescent="0.25">
      <c r="A36" s="124">
        <v>8</v>
      </c>
      <c r="B36" s="127" t="s">
        <v>28</v>
      </c>
      <c r="C36" s="124" t="s">
        <v>48</v>
      </c>
      <c r="D36" s="93" t="s">
        <v>51</v>
      </c>
      <c r="E36" s="93" t="s">
        <v>4</v>
      </c>
      <c r="F36" s="27">
        <v>90</v>
      </c>
      <c r="G36" s="28">
        <v>31.62</v>
      </c>
      <c r="H36" s="28">
        <v>33.83</v>
      </c>
      <c r="I36" s="28">
        <v>33.200000000000003</v>
      </c>
      <c r="J36" s="28"/>
      <c r="K36" s="28"/>
      <c r="L36" s="28"/>
      <c r="M36" s="28"/>
      <c r="N36" s="28"/>
      <c r="O36" s="28"/>
      <c r="P36" s="28">
        <f t="shared" ref="P36:P38" si="11">ROUND((G36+H36+I36)/3,2)</f>
        <v>32.880000000000003</v>
      </c>
      <c r="Q36" s="29">
        <f t="shared" ref="Q36:Q38" si="12">F36*P36</f>
        <v>2959.2000000000003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</row>
    <row r="37" spans="1:80" s="11" customFormat="1" ht="15.75" x14ac:dyDescent="0.25">
      <c r="A37" s="149"/>
      <c r="B37" s="149"/>
      <c r="C37" s="149"/>
      <c r="D37" s="36" t="s">
        <v>52</v>
      </c>
      <c r="E37" s="36" t="s">
        <v>4</v>
      </c>
      <c r="F37" s="37">
        <v>5</v>
      </c>
      <c r="G37" s="28">
        <v>31.62</v>
      </c>
      <c r="H37" s="28">
        <v>33.83</v>
      </c>
      <c r="I37" s="28">
        <v>33.200000000000003</v>
      </c>
      <c r="J37" s="28"/>
      <c r="K37" s="28"/>
      <c r="L37" s="28"/>
      <c r="M37" s="28"/>
      <c r="N37" s="28"/>
      <c r="O37" s="28"/>
      <c r="P37" s="38">
        <f t="shared" si="11"/>
        <v>32.880000000000003</v>
      </c>
      <c r="Q37" s="39">
        <f t="shared" si="12"/>
        <v>164.4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</row>
    <row r="38" spans="1:80" s="11" customFormat="1" ht="15.75" x14ac:dyDescent="0.25">
      <c r="A38" s="149"/>
      <c r="B38" s="149"/>
      <c r="C38" s="149"/>
      <c r="D38" s="93" t="s">
        <v>54</v>
      </c>
      <c r="E38" s="93" t="s">
        <v>4</v>
      </c>
      <c r="F38" s="27">
        <v>50</v>
      </c>
      <c r="G38" s="28">
        <v>31.62</v>
      </c>
      <c r="H38" s="28">
        <v>33.83</v>
      </c>
      <c r="I38" s="28">
        <v>33.200000000000003</v>
      </c>
      <c r="J38" s="28"/>
      <c r="K38" s="28"/>
      <c r="L38" s="28"/>
      <c r="M38" s="28"/>
      <c r="N38" s="28"/>
      <c r="O38" s="28"/>
      <c r="P38" s="28">
        <f t="shared" si="11"/>
        <v>32.880000000000003</v>
      </c>
      <c r="Q38" s="29">
        <f t="shared" si="12"/>
        <v>1644.0000000000002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</row>
    <row r="39" spans="1:80" s="11" customFormat="1" ht="15.75" x14ac:dyDescent="0.25">
      <c r="A39" s="126"/>
      <c r="B39" s="126"/>
      <c r="C39" s="126"/>
      <c r="D39" s="93" t="s">
        <v>50</v>
      </c>
      <c r="E39" s="93" t="s">
        <v>4</v>
      </c>
      <c r="F39" s="27">
        <v>6</v>
      </c>
      <c r="G39" s="28">
        <v>31.62</v>
      </c>
      <c r="H39" s="28">
        <v>33.83</v>
      </c>
      <c r="I39" s="28">
        <v>33.200000000000003</v>
      </c>
      <c r="J39" s="28"/>
      <c r="K39" s="28"/>
      <c r="L39" s="28"/>
      <c r="M39" s="28"/>
      <c r="N39" s="28"/>
      <c r="O39" s="28"/>
      <c r="P39" s="28">
        <f t="shared" si="9"/>
        <v>32.880000000000003</v>
      </c>
      <c r="Q39" s="29">
        <f t="shared" si="10"/>
        <v>197.28000000000003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</row>
    <row r="40" spans="1:80" s="13" customFormat="1" ht="31.5" customHeight="1" x14ac:dyDescent="0.25">
      <c r="A40" s="90"/>
      <c r="B40" s="140" t="s">
        <v>53</v>
      </c>
      <c r="C40" s="152"/>
      <c r="D40" s="30"/>
      <c r="E40" s="30" t="s">
        <v>4</v>
      </c>
      <c r="F40" s="31">
        <f>SUM(F36:F39)</f>
        <v>151</v>
      </c>
      <c r="G40" s="32"/>
      <c r="H40" s="33"/>
      <c r="I40" s="33"/>
      <c r="J40" s="33"/>
      <c r="K40" s="33"/>
      <c r="L40" s="33"/>
      <c r="M40" s="33"/>
      <c r="N40" s="33"/>
      <c r="O40" s="33"/>
      <c r="P40" s="34"/>
      <c r="Q40" s="35">
        <f>SUM(Q36:Q39)</f>
        <v>4964.88</v>
      </c>
    </row>
    <row r="41" spans="1:80" s="11" customFormat="1" ht="15.75" x14ac:dyDescent="0.25">
      <c r="A41" s="145">
        <v>9</v>
      </c>
      <c r="B41" s="148" t="s">
        <v>30</v>
      </c>
      <c r="C41" s="145" t="s">
        <v>31</v>
      </c>
      <c r="D41" s="94" t="s">
        <v>51</v>
      </c>
      <c r="E41" s="94" t="s">
        <v>29</v>
      </c>
      <c r="F41" s="95">
        <v>100</v>
      </c>
      <c r="G41" s="96">
        <v>70</v>
      </c>
      <c r="H41" s="96">
        <v>74.900000000000006</v>
      </c>
      <c r="I41" s="96">
        <v>73.5</v>
      </c>
      <c r="J41" s="96"/>
      <c r="K41" s="96"/>
      <c r="L41" s="96"/>
      <c r="M41" s="96"/>
      <c r="N41" s="96"/>
      <c r="O41" s="96"/>
      <c r="P41" s="96">
        <f t="shared" ref="P41:P43" si="13">ROUND((G41+H41+I41)/3,2)</f>
        <v>72.8</v>
      </c>
      <c r="Q41" s="97">
        <f t="shared" ref="Q41:Q43" si="14">F41*P41</f>
        <v>7280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</row>
    <row r="42" spans="1:80" s="11" customFormat="1" ht="15.75" x14ac:dyDescent="0.25">
      <c r="A42" s="146"/>
      <c r="B42" s="146"/>
      <c r="C42" s="146"/>
      <c r="D42" s="98" t="s">
        <v>52</v>
      </c>
      <c r="E42" s="98" t="s">
        <v>29</v>
      </c>
      <c r="F42" s="99">
        <v>1</v>
      </c>
      <c r="G42" s="96">
        <v>70</v>
      </c>
      <c r="H42" s="96">
        <v>74.900000000000006</v>
      </c>
      <c r="I42" s="96">
        <v>73.5</v>
      </c>
      <c r="J42" s="96"/>
      <c r="K42" s="96"/>
      <c r="L42" s="96"/>
      <c r="M42" s="96"/>
      <c r="N42" s="96"/>
      <c r="O42" s="96"/>
      <c r="P42" s="100">
        <f t="shared" si="13"/>
        <v>72.8</v>
      </c>
      <c r="Q42" s="101">
        <f t="shared" si="14"/>
        <v>72.8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</row>
    <row r="43" spans="1:80" s="11" customFormat="1" ht="15.75" x14ac:dyDescent="0.25">
      <c r="A43" s="146"/>
      <c r="B43" s="146"/>
      <c r="C43" s="146"/>
      <c r="D43" s="102" t="s">
        <v>54</v>
      </c>
      <c r="E43" s="102" t="s">
        <v>29</v>
      </c>
      <c r="F43" s="103">
        <v>8</v>
      </c>
      <c r="G43" s="96">
        <v>70</v>
      </c>
      <c r="H43" s="96">
        <v>74.900000000000006</v>
      </c>
      <c r="I43" s="96">
        <v>73.5</v>
      </c>
      <c r="J43" s="96"/>
      <c r="K43" s="96"/>
      <c r="L43" s="96"/>
      <c r="M43" s="96"/>
      <c r="N43" s="96"/>
      <c r="O43" s="96"/>
      <c r="P43" s="104">
        <f t="shared" si="13"/>
        <v>72.8</v>
      </c>
      <c r="Q43" s="105">
        <f t="shared" si="14"/>
        <v>582.4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</row>
    <row r="44" spans="1:80" s="11" customFormat="1" ht="15.75" x14ac:dyDescent="0.25">
      <c r="A44" s="147"/>
      <c r="B44" s="147"/>
      <c r="C44" s="147"/>
      <c r="D44" s="94" t="s">
        <v>50</v>
      </c>
      <c r="E44" s="94" t="s">
        <v>29</v>
      </c>
      <c r="F44" s="95">
        <v>3</v>
      </c>
      <c r="G44" s="96">
        <v>70</v>
      </c>
      <c r="H44" s="96">
        <v>74.900000000000006</v>
      </c>
      <c r="I44" s="96">
        <v>73.5</v>
      </c>
      <c r="J44" s="96"/>
      <c r="K44" s="96"/>
      <c r="L44" s="96"/>
      <c r="M44" s="96"/>
      <c r="N44" s="96"/>
      <c r="O44" s="96"/>
      <c r="P44" s="96">
        <f t="shared" si="9"/>
        <v>72.8</v>
      </c>
      <c r="Q44" s="97">
        <f t="shared" si="10"/>
        <v>218.39999999999998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</row>
    <row r="45" spans="1:80" s="13" customFormat="1" ht="15.75" x14ac:dyDescent="0.25">
      <c r="A45" s="106"/>
      <c r="B45" s="153" t="s">
        <v>53</v>
      </c>
      <c r="C45" s="154"/>
      <c r="D45" s="107"/>
      <c r="E45" s="107" t="s">
        <v>29</v>
      </c>
      <c r="F45" s="108">
        <f>SUM(F41:F44)</f>
        <v>112</v>
      </c>
      <c r="G45" s="109"/>
      <c r="H45" s="110"/>
      <c r="I45" s="110"/>
      <c r="J45" s="110"/>
      <c r="K45" s="110"/>
      <c r="L45" s="110"/>
      <c r="M45" s="110"/>
      <c r="N45" s="110"/>
      <c r="O45" s="110"/>
      <c r="P45" s="111"/>
      <c r="Q45" s="112">
        <f>SUM(Q41:Q44)</f>
        <v>8153.5999999999995</v>
      </c>
    </row>
    <row r="46" spans="1:80" s="11" customFormat="1" ht="30.75" customHeight="1" x14ac:dyDescent="0.25">
      <c r="A46" s="124">
        <v>10</v>
      </c>
      <c r="B46" s="127" t="s">
        <v>49</v>
      </c>
      <c r="C46" s="124" t="s">
        <v>66</v>
      </c>
      <c r="D46" s="93" t="s">
        <v>51</v>
      </c>
      <c r="E46" s="93" t="s">
        <v>29</v>
      </c>
      <c r="F46" s="27">
        <v>60</v>
      </c>
      <c r="G46" s="28">
        <v>136.5</v>
      </c>
      <c r="H46" s="28">
        <v>146.06</v>
      </c>
      <c r="I46" s="28">
        <v>143.33000000000001</v>
      </c>
      <c r="J46" s="28"/>
      <c r="K46" s="28"/>
      <c r="L46" s="28"/>
      <c r="M46" s="28"/>
      <c r="N46" s="28"/>
      <c r="O46" s="28"/>
      <c r="P46" s="28">
        <f t="shared" ref="P46:P48" si="15">ROUND((G46+H46+I46)/3,2)</f>
        <v>141.96</v>
      </c>
      <c r="Q46" s="29">
        <f t="shared" ref="Q46:Q48" si="16">F46*P46</f>
        <v>8517.6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</row>
    <row r="47" spans="1:80" s="11" customFormat="1" ht="15.75" x14ac:dyDescent="0.25">
      <c r="A47" s="149"/>
      <c r="B47" s="149"/>
      <c r="C47" s="14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80" s="11" customFormat="1" ht="15.75" x14ac:dyDescent="0.25">
      <c r="A48" s="149"/>
      <c r="B48" s="149"/>
      <c r="C48" s="149"/>
      <c r="D48" s="36" t="s">
        <v>54</v>
      </c>
      <c r="E48" s="36" t="s">
        <v>29</v>
      </c>
      <c r="F48" s="37">
        <v>10</v>
      </c>
      <c r="G48" s="28">
        <v>136.5</v>
      </c>
      <c r="H48" s="28">
        <v>146.06</v>
      </c>
      <c r="I48" s="28">
        <v>143.33000000000001</v>
      </c>
      <c r="J48" s="28"/>
      <c r="K48" s="28"/>
      <c r="L48" s="28"/>
      <c r="M48" s="28"/>
      <c r="N48" s="28"/>
      <c r="O48" s="28"/>
      <c r="P48" s="38">
        <f t="shared" si="15"/>
        <v>141.96</v>
      </c>
      <c r="Q48" s="39">
        <f t="shared" si="16"/>
        <v>1419.6000000000001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</row>
    <row r="49" spans="1:80" s="11" customFormat="1" ht="15.75" x14ac:dyDescent="0.25">
      <c r="A49" s="126"/>
      <c r="B49" s="126"/>
      <c r="C49" s="126"/>
      <c r="D49" s="93" t="s">
        <v>50</v>
      </c>
      <c r="E49" s="93" t="s">
        <v>29</v>
      </c>
      <c r="F49" s="27">
        <v>10</v>
      </c>
      <c r="G49" s="28">
        <v>136.5</v>
      </c>
      <c r="H49" s="28">
        <v>146.06</v>
      </c>
      <c r="I49" s="28">
        <v>143.33000000000001</v>
      </c>
      <c r="J49" s="28"/>
      <c r="K49" s="28"/>
      <c r="L49" s="28"/>
      <c r="M49" s="28"/>
      <c r="N49" s="28"/>
      <c r="O49" s="28"/>
      <c r="P49" s="28">
        <f t="shared" si="9"/>
        <v>141.96</v>
      </c>
      <c r="Q49" s="29">
        <f t="shared" si="10"/>
        <v>1419.6000000000001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</row>
    <row r="50" spans="1:80" s="13" customFormat="1" ht="15.75" x14ac:dyDescent="0.25">
      <c r="A50" s="90"/>
      <c r="B50" s="140" t="s">
        <v>53</v>
      </c>
      <c r="C50" s="141"/>
      <c r="D50" s="30"/>
      <c r="E50" s="30" t="s">
        <v>29</v>
      </c>
      <c r="F50" s="31">
        <f>SUM(F46:F49)</f>
        <v>80</v>
      </c>
      <c r="G50" s="32"/>
      <c r="H50" s="33"/>
      <c r="I50" s="33"/>
      <c r="J50" s="33"/>
      <c r="K50" s="33"/>
      <c r="L50" s="33"/>
      <c r="M50" s="33"/>
      <c r="N50" s="33"/>
      <c r="O50" s="33"/>
      <c r="P50" s="34"/>
      <c r="Q50" s="35">
        <f>SUM(Q46+Q48+Q49)</f>
        <v>11356.800000000001</v>
      </c>
    </row>
    <row r="51" spans="1:80" s="11" customFormat="1" ht="15.75" x14ac:dyDescent="0.25">
      <c r="A51" s="124">
        <v>11</v>
      </c>
      <c r="B51" s="127" t="s">
        <v>32</v>
      </c>
      <c r="C51" s="124" t="s">
        <v>33</v>
      </c>
      <c r="D51" s="93" t="s">
        <v>51</v>
      </c>
      <c r="E51" s="93" t="s">
        <v>29</v>
      </c>
      <c r="F51" s="27">
        <v>100</v>
      </c>
      <c r="G51" s="28">
        <v>10.210000000000001</v>
      </c>
      <c r="H51" s="28">
        <v>10.92</v>
      </c>
      <c r="I51" s="28">
        <v>10.72</v>
      </c>
      <c r="J51" s="28"/>
      <c r="K51" s="28"/>
      <c r="L51" s="28"/>
      <c r="M51" s="28"/>
      <c r="N51" s="28"/>
      <c r="O51" s="28"/>
      <c r="P51" s="28">
        <f t="shared" si="9"/>
        <v>10.62</v>
      </c>
      <c r="Q51" s="29">
        <f>F51*P51</f>
        <v>1062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</row>
    <row r="52" spans="1:80" s="11" customFormat="1" ht="15.75" x14ac:dyDescent="0.25">
      <c r="A52" s="125"/>
      <c r="B52" s="128"/>
      <c r="C52" s="125"/>
      <c r="D52" s="93" t="s">
        <v>52</v>
      </c>
      <c r="E52" s="93" t="s">
        <v>29</v>
      </c>
      <c r="F52" s="27">
        <v>1</v>
      </c>
      <c r="G52" s="28">
        <v>10.210000000000001</v>
      </c>
      <c r="H52" s="28">
        <v>10.92</v>
      </c>
      <c r="I52" s="28">
        <v>10.72</v>
      </c>
      <c r="J52" s="28"/>
      <c r="K52" s="28"/>
      <c r="L52" s="28"/>
      <c r="M52" s="28"/>
      <c r="N52" s="28"/>
      <c r="O52" s="28"/>
      <c r="P52" s="28">
        <f t="shared" si="9"/>
        <v>10.62</v>
      </c>
      <c r="Q52" s="29">
        <f>F52*P52</f>
        <v>10.62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</row>
    <row r="53" spans="1:80" s="11" customFormat="1" ht="15.75" x14ac:dyDescent="0.25">
      <c r="A53" s="142"/>
      <c r="B53" s="151"/>
      <c r="C53" s="142"/>
      <c r="D53" s="93" t="s">
        <v>54</v>
      </c>
      <c r="E53" s="93" t="s">
        <v>29</v>
      </c>
      <c r="F53" s="27">
        <v>10</v>
      </c>
      <c r="G53" s="28">
        <v>10.210000000000001</v>
      </c>
      <c r="H53" s="28">
        <v>10.92</v>
      </c>
      <c r="I53" s="28">
        <v>10.72</v>
      </c>
      <c r="J53" s="28"/>
      <c r="K53" s="28"/>
      <c r="L53" s="28"/>
      <c r="M53" s="28"/>
      <c r="N53" s="28"/>
      <c r="O53" s="28"/>
      <c r="P53" s="28">
        <f t="shared" si="9"/>
        <v>10.62</v>
      </c>
      <c r="Q53" s="29">
        <f>F53*P53</f>
        <v>106.19999999999999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</row>
    <row r="54" spans="1:80" s="13" customFormat="1" ht="15.75" x14ac:dyDescent="0.25">
      <c r="A54" s="90"/>
      <c r="B54" s="140" t="s">
        <v>53</v>
      </c>
      <c r="C54" s="141"/>
      <c r="D54" s="30"/>
      <c r="E54" s="30" t="s">
        <v>29</v>
      </c>
      <c r="F54" s="31">
        <f>SUM(F51:F53)</f>
        <v>111</v>
      </c>
      <c r="G54" s="32"/>
      <c r="H54" s="33"/>
      <c r="I54" s="33"/>
      <c r="J54" s="33"/>
      <c r="K54" s="33"/>
      <c r="L54" s="33"/>
      <c r="M54" s="33"/>
      <c r="N54" s="33"/>
      <c r="O54" s="33"/>
      <c r="P54" s="34"/>
      <c r="Q54" s="35">
        <f>SUM(Q51:Q53)</f>
        <v>1178.82</v>
      </c>
    </row>
    <row r="55" spans="1:80" s="11" customFormat="1" ht="29.25" customHeight="1" x14ac:dyDescent="0.25">
      <c r="A55" s="124">
        <v>12</v>
      </c>
      <c r="B55" s="127" t="s">
        <v>34</v>
      </c>
      <c r="C55" s="124" t="s">
        <v>57</v>
      </c>
      <c r="D55" s="93" t="s">
        <v>51</v>
      </c>
      <c r="E55" s="93" t="s">
        <v>55</v>
      </c>
      <c r="F55" s="27">
        <v>120</v>
      </c>
      <c r="G55" s="28">
        <v>124.9</v>
      </c>
      <c r="H55" s="28">
        <v>133.63999999999999</v>
      </c>
      <c r="I55" s="28">
        <v>131.15</v>
      </c>
      <c r="J55" s="28"/>
      <c r="K55" s="28"/>
      <c r="L55" s="28"/>
      <c r="M55" s="28"/>
      <c r="N55" s="28"/>
      <c r="O55" s="28"/>
      <c r="P55" s="28">
        <f t="shared" ref="P55:P56" si="17">ROUND((G55+H55+I55)/3,2)</f>
        <v>129.9</v>
      </c>
      <c r="Q55" s="29">
        <f t="shared" ref="Q55:Q57" si="18">F55*P55</f>
        <v>15588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 s="11" customFormat="1" ht="15.75" x14ac:dyDescent="0.25">
      <c r="A56" s="149"/>
      <c r="B56" s="149"/>
      <c r="C56" s="149"/>
      <c r="D56" s="36" t="s">
        <v>54</v>
      </c>
      <c r="E56" s="36" t="s">
        <v>55</v>
      </c>
      <c r="F56" s="37">
        <v>10</v>
      </c>
      <c r="G56" s="28">
        <v>124.9</v>
      </c>
      <c r="H56" s="28">
        <v>133.63999999999999</v>
      </c>
      <c r="I56" s="28">
        <v>131.15</v>
      </c>
      <c r="J56" s="28"/>
      <c r="K56" s="28"/>
      <c r="L56" s="28"/>
      <c r="M56" s="28"/>
      <c r="N56" s="28"/>
      <c r="O56" s="28"/>
      <c r="P56" s="38">
        <f t="shared" si="17"/>
        <v>129.9</v>
      </c>
      <c r="Q56" s="39">
        <f t="shared" si="18"/>
        <v>1299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 s="11" customFormat="1" ht="15.75" x14ac:dyDescent="0.25">
      <c r="A57" s="126"/>
      <c r="B57" s="126"/>
      <c r="C57" s="126"/>
      <c r="D57" s="93" t="s">
        <v>50</v>
      </c>
      <c r="E57" s="93" t="s">
        <v>55</v>
      </c>
      <c r="F57" s="27">
        <v>6</v>
      </c>
      <c r="G57" s="28">
        <v>124.9</v>
      </c>
      <c r="H57" s="28">
        <v>133.63999999999999</v>
      </c>
      <c r="I57" s="28">
        <v>131.15</v>
      </c>
      <c r="J57" s="28"/>
      <c r="K57" s="28"/>
      <c r="L57" s="28"/>
      <c r="M57" s="28"/>
      <c r="N57" s="28"/>
      <c r="O57" s="28"/>
      <c r="P57" s="28">
        <f t="shared" si="9"/>
        <v>129.9</v>
      </c>
      <c r="Q57" s="29">
        <f t="shared" si="18"/>
        <v>779.40000000000009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 s="13" customFormat="1" ht="15.75" x14ac:dyDescent="0.25">
      <c r="A58" s="90"/>
      <c r="B58" s="140" t="s">
        <v>53</v>
      </c>
      <c r="C58" s="141"/>
      <c r="D58" s="30"/>
      <c r="E58" s="30" t="s">
        <v>55</v>
      </c>
      <c r="F58" s="31">
        <f>SUM(F55:F57)</f>
        <v>136</v>
      </c>
      <c r="G58" s="32"/>
      <c r="H58" s="33"/>
      <c r="I58" s="33"/>
      <c r="J58" s="33"/>
      <c r="K58" s="33"/>
      <c r="L58" s="33"/>
      <c r="M58" s="33"/>
      <c r="N58" s="33"/>
      <c r="O58" s="33"/>
      <c r="P58" s="34"/>
      <c r="Q58" s="35">
        <f>SUM(Q55:Q57)</f>
        <v>17666.400000000001</v>
      </c>
    </row>
    <row r="59" spans="1:80" s="11" customFormat="1" ht="29.25" customHeight="1" x14ac:dyDescent="0.25">
      <c r="A59" s="124">
        <v>13</v>
      </c>
      <c r="B59" s="127" t="s">
        <v>35</v>
      </c>
      <c r="C59" s="124" t="s">
        <v>72</v>
      </c>
      <c r="D59" s="93" t="s">
        <v>51</v>
      </c>
      <c r="E59" s="93" t="s">
        <v>29</v>
      </c>
      <c r="F59" s="27">
        <v>500</v>
      </c>
      <c r="G59" s="28">
        <v>8.74</v>
      </c>
      <c r="H59" s="28">
        <v>9.35</v>
      </c>
      <c r="I59" s="28">
        <v>9.18</v>
      </c>
      <c r="J59" s="28"/>
      <c r="K59" s="28"/>
      <c r="L59" s="28"/>
      <c r="M59" s="28"/>
      <c r="N59" s="28"/>
      <c r="O59" s="28"/>
      <c r="P59" s="28">
        <f t="shared" ref="P59:P61" si="19">ROUND((G59+H59+I59)/3,2)</f>
        <v>9.09</v>
      </c>
      <c r="Q59" s="29">
        <f t="shared" ref="Q59:Q61" si="20">F59*P59</f>
        <v>4545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 s="11" customFormat="1" ht="15.75" x14ac:dyDescent="0.25">
      <c r="A60" s="149"/>
      <c r="B60" s="149"/>
      <c r="C60" s="149"/>
      <c r="D60" s="40" t="s">
        <v>52</v>
      </c>
      <c r="E60" s="40" t="s">
        <v>29</v>
      </c>
      <c r="F60" s="41">
        <v>4</v>
      </c>
      <c r="G60" s="28">
        <v>8.74</v>
      </c>
      <c r="H60" s="28">
        <v>9.35</v>
      </c>
      <c r="I60" s="28">
        <v>9.18</v>
      </c>
      <c r="J60" s="28"/>
      <c r="K60" s="28"/>
      <c r="L60" s="28"/>
      <c r="M60" s="28"/>
      <c r="N60" s="28"/>
      <c r="O60" s="28"/>
      <c r="P60" s="42">
        <f t="shared" si="19"/>
        <v>9.09</v>
      </c>
      <c r="Q60" s="43">
        <f t="shared" si="20"/>
        <v>36.36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 s="11" customFormat="1" ht="15.75" x14ac:dyDescent="0.25">
      <c r="A61" s="149"/>
      <c r="B61" s="149"/>
      <c r="C61" s="149"/>
      <c r="D61" s="36" t="s">
        <v>54</v>
      </c>
      <c r="E61" s="36" t="s">
        <v>29</v>
      </c>
      <c r="F61" s="37">
        <v>200</v>
      </c>
      <c r="G61" s="28">
        <v>8.74</v>
      </c>
      <c r="H61" s="28">
        <v>9.35</v>
      </c>
      <c r="I61" s="28">
        <v>9.18</v>
      </c>
      <c r="J61" s="28"/>
      <c r="K61" s="28"/>
      <c r="L61" s="28"/>
      <c r="M61" s="28"/>
      <c r="N61" s="28"/>
      <c r="O61" s="28"/>
      <c r="P61" s="38">
        <f t="shared" si="19"/>
        <v>9.09</v>
      </c>
      <c r="Q61" s="39">
        <f t="shared" si="20"/>
        <v>1818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 s="11" customFormat="1" ht="179.25" customHeight="1" x14ac:dyDescent="0.25">
      <c r="A62" s="126"/>
      <c r="B62" s="126"/>
      <c r="C62" s="126"/>
      <c r="D62" s="93" t="s">
        <v>50</v>
      </c>
      <c r="E62" s="93" t="s">
        <v>29</v>
      </c>
      <c r="F62" s="27">
        <v>35</v>
      </c>
      <c r="G62" s="28">
        <v>8.74</v>
      </c>
      <c r="H62" s="28">
        <v>9.35</v>
      </c>
      <c r="I62" s="28">
        <v>9.18</v>
      </c>
      <c r="J62" s="28"/>
      <c r="K62" s="28"/>
      <c r="L62" s="28"/>
      <c r="M62" s="28"/>
      <c r="N62" s="28"/>
      <c r="O62" s="28"/>
      <c r="P62" s="28">
        <f t="shared" si="9"/>
        <v>9.09</v>
      </c>
      <c r="Q62" s="29">
        <f t="shared" si="10"/>
        <v>318.14999999999998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 s="13" customFormat="1" ht="15.75" x14ac:dyDescent="0.25">
      <c r="A63" s="90"/>
      <c r="B63" s="140" t="s">
        <v>53</v>
      </c>
      <c r="C63" s="141"/>
      <c r="D63" s="30"/>
      <c r="E63" s="30" t="s">
        <v>29</v>
      </c>
      <c r="F63" s="31">
        <f>SUM(F59:F62)</f>
        <v>739</v>
      </c>
      <c r="G63" s="32"/>
      <c r="H63" s="33"/>
      <c r="I63" s="33"/>
      <c r="J63" s="33"/>
      <c r="K63" s="33"/>
      <c r="L63" s="33"/>
      <c r="M63" s="33"/>
      <c r="N63" s="33"/>
      <c r="O63" s="33"/>
      <c r="P63" s="34"/>
      <c r="Q63" s="35">
        <f>SUM(Q59:Q62)</f>
        <v>6717.5099999999993</v>
      </c>
    </row>
    <row r="64" spans="1:80" s="11" customFormat="1" ht="15.75" x14ac:dyDescent="0.25">
      <c r="A64" s="124">
        <v>14</v>
      </c>
      <c r="B64" s="127" t="s">
        <v>74</v>
      </c>
      <c r="C64" s="124" t="s">
        <v>73</v>
      </c>
      <c r="D64" s="27" t="s">
        <v>51</v>
      </c>
      <c r="E64" s="27" t="s">
        <v>29</v>
      </c>
      <c r="F64" s="27">
        <v>40</v>
      </c>
      <c r="G64" s="28">
        <v>227.71</v>
      </c>
      <c r="H64" s="28">
        <v>243.65</v>
      </c>
      <c r="I64" s="28">
        <v>239.1</v>
      </c>
      <c r="J64" s="28"/>
      <c r="K64" s="28"/>
      <c r="L64" s="28"/>
      <c r="M64" s="28"/>
      <c r="N64" s="28"/>
      <c r="O64" s="28"/>
      <c r="P64" s="28">
        <f t="shared" ref="P64:P70" si="21">ROUND((G64+H64+I64)/3,2)</f>
        <v>236.82</v>
      </c>
      <c r="Q64" s="29">
        <f t="shared" ref="Q64:Q70" si="22">F64*P64</f>
        <v>9472.7999999999993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 s="11" customFormat="1" ht="15.75" x14ac:dyDescent="0.25">
      <c r="A65" s="126"/>
      <c r="B65" s="126"/>
      <c r="C65" s="126"/>
      <c r="D65" s="27" t="s">
        <v>50</v>
      </c>
      <c r="E65" s="27" t="s">
        <v>29</v>
      </c>
      <c r="F65" s="27">
        <v>3</v>
      </c>
      <c r="G65" s="28">
        <v>227.71</v>
      </c>
      <c r="H65" s="28">
        <v>243.65</v>
      </c>
      <c r="I65" s="28">
        <v>239.1</v>
      </c>
      <c r="J65" s="28"/>
      <c r="K65" s="28"/>
      <c r="L65" s="28"/>
      <c r="M65" s="28"/>
      <c r="N65" s="28"/>
      <c r="O65" s="28"/>
      <c r="P65" s="28">
        <f t="shared" si="21"/>
        <v>236.82</v>
      </c>
      <c r="Q65" s="29">
        <f t="shared" si="22"/>
        <v>710.46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 s="13" customFormat="1" ht="15.75" x14ac:dyDescent="0.25">
      <c r="A66" s="90"/>
      <c r="B66" s="140" t="s">
        <v>53</v>
      </c>
      <c r="C66" s="141"/>
      <c r="D66" s="30"/>
      <c r="E66" s="30" t="s">
        <v>29</v>
      </c>
      <c r="F66" s="31">
        <f>SUM(F64:F65)</f>
        <v>43</v>
      </c>
      <c r="G66" s="32"/>
      <c r="H66" s="33"/>
      <c r="I66" s="33"/>
      <c r="J66" s="33"/>
      <c r="K66" s="33"/>
      <c r="L66" s="33"/>
      <c r="M66" s="33"/>
      <c r="N66" s="33"/>
      <c r="O66" s="33"/>
      <c r="P66" s="34"/>
      <c r="Q66" s="35">
        <f>SUM(Q64+Q65)</f>
        <v>10183.259999999998</v>
      </c>
    </row>
    <row r="67" spans="1:80" s="11" customFormat="1" ht="15" customHeight="1" x14ac:dyDescent="0.25">
      <c r="A67" s="124">
        <v>15</v>
      </c>
      <c r="B67" s="127" t="s">
        <v>36</v>
      </c>
      <c r="C67" s="124" t="s">
        <v>58</v>
      </c>
      <c r="D67" s="27" t="s">
        <v>51</v>
      </c>
      <c r="E67" s="27" t="s">
        <v>29</v>
      </c>
      <c r="F67" s="27">
        <v>45</v>
      </c>
      <c r="G67" s="28">
        <v>57.44</v>
      </c>
      <c r="H67" s="28">
        <v>61.46</v>
      </c>
      <c r="I67" s="28">
        <v>60.31</v>
      </c>
      <c r="J67" s="28"/>
      <c r="K67" s="28"/>
      <c r="L67" s="28"/>
      <c r="M67" s="28"/>
      <c r="N67" s="28"/>
      <c r="O67" s="28"/>
      <c r="P67" s="28">
        <f t="shared" ref="P67:P69" si="23">ROUND((G67+H67+I67)/3,2)</f>
        <v>59.74</v>
      </c>
      <c r="Q67" s="29">
        <f t="shared" ref="Q67:Q69" si="24">F67*P67</f>
        <v>2688.3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s="11" customFormat="1" ht="15.75" x14ac:dyDescent="0.25">
      <c r="A68" s="125"/>
      <c r="B68" s="128"/>
      <c r="C68" s="125"/>
      <c r="D68" s="37" t="s">
        <v>52</v>
      </c>
      <c r="E68" s="37" t="s">
        <v>29</v>
      </c>
      <c r="F68" s="37">
        <v>1</v>
      </c>
      <c r="G68" s="28">
        <v>57.44</v>
      </c>
      <c r="H68" s="28">
        <v>61.46</v>
      </c>
      <c r="I68" s="28">
        <v>60.31</v>
      </c>
      <c r="J68" s="28"/>
      <c r="K68" s="28"/>
      <c r="L68" s="28"/>
      <c r="M68" s="28"/>
      <c r="N68" s="28"/>
      <c r="O68" s="28"/>
      <c r="P68" s="38">
        <f t="shared" si="23"/>
        <v>59.74</v>
      </c>
      <c r="Q68" s="39">
        <f t="shared" si="24"/>
        <v>59.74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 s="11" customFormat="1" ht="15.75" x14ac:dyDescent="0.25">
      <c r="A69" s="149"/>
      <c r="B69" s="149"/>
      <c r="C69" s="149"/>
      <c r="D69" s="37" t="s">
        <v>54</v>
      </c>
      <c r="E69" s="37" t="s">
        <v>29</v>
      </c>
      <c r="F69" s="37">
        <v>5</v>
      </c>
      <c r="G69" s="28">
        <v>57.44</v>
      </c>
      <c r="H69" s="28">
        <v>61.46</v>
      </c>
      <c r="I69" s="28">
        <v>60.31</v>
      </c>
      <c r="J69" s="28"/>
      <c r="K69" s="28"/>
      <c r="L69" s="28"/>
      <c r="M69" s="28"/>
      <c r="N69" s="28"/>
      <c r="O69" s="28"/>
      <c r="P69" s="38">
        <f t="shared" si="23"/>
        <v>59.74</v>
      </c>
      <c r="Q69" s="39">
        <f t="shared" si="24"/>
        <v>298.7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 s="11" customFormat="1" ht="15.75" x14ac:dyDescent="0.25">
      <c r="A70" s="126"/>
      <c r="B70" s="126"/>
      <c r="C70" s="126"/>
      <c r="D70" s="27" t="s">
        <v>50</v>
      </c>
      <c r="E70" s="27" t="s">
        <v>29</v>
      </c>
      <c r="F70" s="27">
        <v>3</v>
      </c>
      <c r="G70" s="28">
        <v>57.44</v>
      </c>
      <c r="H70" s="28">
        <v>61.46</v>
      </c>
      <c r="I70" s="28">
        <v>60.31</v>
      </c>
      <c r="J70" s="28"/>
      <c r="K70" s="28"/>
      <c r="L70" s="28"/>
      <c r="M70" s="28"/>
      <c r="N70" s="28"/>
      <c r="O70" s="28"/>
      <c r="P70" s="28">
        <f t="shared" si="21"/>
        <v>59.74</v>
      </c>
      <c r="Q70" s="29">
        <f t="shared" si="22"/>
        <v>179.22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 s="13" customFormat="1" ht="15.75" x14ac:dyDescent="0.25">
      <c r="A71" s="90"/>
      <c r="B71" s="140" t="s">
        <v>53</v>
      </c>
      <c r="C71" s="141"/>
      <c r="D71" s="30"/>
      <c r="E71" s="30" t="s">
        <v>29</v>
      </c>
      <c r="F71" s="31">
        <f>SUM(F67:F70)</f>
        <v>54</v>
      </c>
      <c r="G71" s="32"/>
      <c r="H71" s="33"/>
      <c r="I71" s="33"/>
      <c r="J71" s="33"/>
      <c r="K71" s="33"/>
      <c r="L71" s="33"/>
      <c r="M71" s="33"/>
      <c r="N71" s="33"/>
      <c r="O71" s="33"/>
      <c r="P71" s="34"/>
      <c r="Q71" s="35">
        <f>SUM(Q67:Q70)</f>
        <v>3225.9599999999996</v>
      </c>
    </row>
    <row r="72" spans="1:80" s="11" customFormat="1" ht="15.75" x14ac:dyDescent="0.25">
      <c r="A72" s="156">
        <v>16</v>
      </c>
      <c r="B72" s="127" t="s">
        <v>37</v>
      </c>
      <c r="C72" s="158" t="s">
        <v>67</v>
      </c>
      <c r="D72" s="27" t="s">
        <v>51</v>
      </c>
      <c r="E72" s="27" t="s">
        <v>29</v>
      </c>
      <c r="F72" s="27">
        <v>10</v>
      </c>
      <c r="G72" s="28">
        <v>78.55</v>
      </c>
      <c r="H72" s="28">
        <v>84.05</v>
      </c>
      <c r="I72" s="28">
        <v>82.48</v>
      </c>
      <c r="J72" s="28"/>
      <c r="K72" s="28"/>
      <c r="L72" s="28"/>
      <c r="M72" s="28"/>
      <c r="N72" s="28"/>
      <c r="O72" s="28"/>
      <c r="P72" s="28">
        <f t="shared" ref="P72:P73" si="25">ROUND((G72+H72+I72)/3,2)</f>
        <v>81.69</v>
      </c>
      <c r="Q72" s="29">
        <f t="shared" ref="Q72:Q73" si="26">F72*P72</f>
        <v>816.9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 s="11" customFormat="1" ht="15.75" x14ac:dyDescent="0.25">
      <c r="A73" s="157"/>
      <c r="B73" s="128"/>
      <c r="C73" s="159"/>
      <c r="D73" s="27" t="s">
        <v>52</v>
      </c>
      <c r="E73" s="27" t="s">
        <v>29</v>
      </c>
      <c r="F73" s="27">
        <v>4</v>
      </c>
      <c r="G73" s="28">
        <v>78.55</v>
      </c>
      <c r="H73" s="28">
        <v>84.05</v>
      </c>
      <c r="I73" s="28">
        <v>82.48</v>
      </c>
      <c r="J73" s="28"/>
      <c r="K73" s="28"/>
      <c r="L73" s="28"/>
      <c r="M73" s="28"/>
      <c r="N73" s="28"/>
      <c r="O73" s="28"/>
      <c r="P73" s="28">
        <f t="shared" si="25"/>
        <v>81.69</v>
      </c>
      <c r="Q73" s="29">
        <f t="shared" si="26"/>
        <v>326.76</v>
      </c>
      <c r="R73" s="4"/>
      <c r="S73" s="4"/>
      <c r="T73" s="6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 s="13" customFormat="1" ht="15.75" x14ac:dyDescent="0.25">
      <c r="A74" s="90"/>
      <c r="B74" s="140" t="s">
        <v>53</v>
      </c>
      <c r="C74" s="141"/>
      <c r="D74" s="30"/>
      <c r="E74" s="30" t="s">
        <v>29</v>
      </c>
      <c r="F74" s="31">
        <f>SUM(F72:F73)</f>
        <v>14</v>
      </c>
      <c r="G74" s="32"/>
      <c r="H74" s="33"/>
      <c r="I74" s="33"/>
      <c r="J74" s="33"/>
      <c r="K74" s="33"/>
      <c r="L74" s="33"/>
      <c r="M74" s="33"/>
      <c r="N74" s="33"/>
      <c r="O74" s="33"/>
      <c r="P74" s="34"/>
      <c r="Q74" s="35">
        <f>SUM(Q72:Q73)</f>
        <v>1143.6599999999999</v>
      </c>
    </row>
    <row r="75" spans="1:80" s="11" customFormat="1" ht="15.75" x14ac:dyDescent="0.25">
      <c r="A75" s="156">
        <v>17</v>
      </c>
      <c r="B75" s="127" t="s">
        <v>38</v>
      </c>
      <c r="C75" s="161" t="s">
        <v>68</v>
      </c>
      <c r="D75" s="27" t="s">
        <v>51</v>
      </c>
      <c r="E75" s="27" t="s">
        <v>39</v>
      </c>
      <c r="F75" s="27">
        <v>5</v>
      </c>
      <c r="G75" s="28">
        <v>546</v>
      </c>
      <c r="H75" s="28">
        <v>584.22</v>
      </c>
      <c r="I75" s="28">
        <v>573.29999999999995</v>
      </c>
      <c r="J75" s="28"/>
      <c r="K75" s="28"/>
      <c r="L75" s="28"/>
      <c r="M75" s="28"/>
      <c r="N75" s="28"/>
      <c r="O75" s="28"/>
      <c r="P75" s="28">
        <f t="shared" ref="P75:P76" si="27">ROUND((G75+H75+I75)/3,2)</f>
        <v>567.84</v>
      </c>
      <c r="Q75" s="29">
        <f t="shared" ref="Q75:Q76" si="28">F75*P75</f>
        <v>2839.2000000000003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 s="11" customFormat="1" ht="15.75" x14ac:dyDescent="0.25">
      <c r="A76" s="160"/>
      <c r="B76" s="126"/>
      <c r="C76" s="162"/>
      <c r="D76" s="27" t="s">
        <v>50</v>
      </c>
      <c r="E76" s="27" t="s">
        <v>39</v>
      </c>
      <c r="F76" s="27">
        <v>3</v>
      </c>
      <c r="G76" s="28">
        <v>546</v>
      </c>
      <c r="H76" s="28">
        <v>584.22</v>
      </c>
      <c r="I76" s="28">
        <v>573.29999999999995</v>
      </c>
      <c r="J76" s="28"/>
      <c r="K76" s="28"/>
      <c r="L76" s="28"/>
      <c r="M76" s="28"/>
      <c r="N76" s="28"/>
      <c r="O76" s="28"/>
      <c r="P76" s="28">
        <f t="shared" si="27"/>
        <v>567.84</v>
      </c>
      <c r="Q76" s="29">
        <f t="shared" si="28"/>
        <v>1703.52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 s="13" customFormat="1" ht="15.75" x14ac:dyDescent="0.25">
      <c r="A77" s="90"/>
      <c r="B77" s="140" t="s">
        <v>53</v>
      </c>
      <c r="C77" s="166"/>
      <c r="D77" s="30"/>
      <c r="E77" s="30" t="s">
        <v>39</v>
      </c>
      <c r="F77" s="31">
        <f>SUM(F75:F76)</f>
        <v>8</v>
      </c>
      <c r="G77" s="32"/>
      <c r="H77" s="33"/>
      <c r="I77" s="33"/>
      <c r="J77" s="33"/>
      <c r="K77" s="33"/>
      <c r="L77" s="33"/>
      <c r="M77" s="33"/>
      <c r="N77" s="33"/>
      <c r="O77" s="33"/>
      <c r="P77" s="34"/>
      <c r="Q77" s="35">
        <f>SUM(Q75:Q76)</f>
        <v>4542.72</v>
      </c>
    </row>
    <row r="78" spans="1:80" s="4" customFormat="1" ht="15.75" x14ac:dyDescent="0.25">
      <c r="A78" s="156">
        <v>18</v>
      </c>
      <c r="B78" s="143" t="s">
        <v>15</v>
      </c>
      <c r="C78" s="144" t="s">
        <v>69</v>
      </c>
      <c r="D78" s="21" t="s">
        <v>52</v>
      </c>
      <c r="E78" s="21" t="s">
        <v>56</v>
      </c>
      <c r="F78" s="22">
        <v>2</v>
      </c>
      <c r="G78" s="28">
        <v>18.78</v>
      </c>
      <c r="H78" s="28">
        <v>20.09</v>
      </c>
      <c r="I78" s="28">
        <v>19.72</v>
      </c>
      <c r="J78" s="28"/>
      <c r="K78" s="28"/>
      <c r="L78" s="28"/>
      <c r="M78" s="28"/>
      <c r="N78" s="28"/>
      <c r="O78" s="28"/>
      <c r="P78" s="28">
        <f t="shared" ref="P78:P79" si="29">ROUND((G78+H78+I78)/3,2)</f>
        <v>19.53</v>
      </c>
      <c r="Q78" s="26">
        <f>F78*P78</f>
        <v>39.06</v>
      </c>
    </row>
    <row r="79" spans="1:80" s="11" customFormat="1" ht="15.75" x14ac:dyDescent="0.25">
      <c r="A79" s="165"/>
      <c r="B79" s="143"/>
      <c r="C79" s="144"/>
      <c r="D79" s="27" t="s">
        <v>51</v>
      </c>
      <c r="E79" s="27" t="s">
        <v>56</v>
      </c>
      <c r="F79" s="27">
        <v>8</v>
      </c>
      <c r="G79" s="28">
        <v>18.78</v>
      </c>
      <c r="H79" s="28">
        <v>20.09</v>
      </c>
      <c r="I79" s="28">
        <v>19.72</v>
      </c>
      <c r="J79" s="28"/>
      <c r="K79" s="28"/>
      <c r="L79" s="28"/>
      <c r="M79" s="28"/>
      <c r="N79" s="28"/>
      <c r="O79" s="28"/>
      <c r="P79" s="28">
        <f t="shared" si="29"/>
        <v>19.53</v>
      </c>
      <c r="Q79" s="29">
        <f>F79*P79</f>
        <v>156.24</v>
      </c>
      <c r="R79" s="4"/>
      <c r="S79" s="4"/>
      <c r="T79" s="4"/>
      <c r="U79" s="4"/>
      <c r="V79" s="4"/>
      <c r="W79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 s="13" customFormat="1" ht="16.5" customHeight="1" x14ac:dyDescent="0.25">
      <c r="A80" s="90"/>
      <c r="B80" s="140" t="s">
        <v>53</v>
      </c>
      <c r="C80" s="152"/>
      <c r="D80" s="30"/>
      <c r="E80" s="30" t="s">
        <v>56</v>
      </c>
      <c r="F80" s="31">
        <f>SUM(F78:F79)</f>
        <v>10</v>
      </c>
      <c r="G80" s="32"/>
      <c r="H80" s="33"/>
      <c r="I80" s="33"/>
      <c r="J80" s="33"/>
      <c r="K80" s="33"/>
      <c r="L80" s="33"/>
      <c r="M80" s="33"/>
      <c r="N80" s="33"/>
      <c r="O80" s="33"/>
      <c r="P80" s="48"/>
      <c r="Q80" s="35">
        <f>SUM(Q78:Q79)</f>
        <v>195.3</v>
      </c>
    </row>
    <row r="81" spans="1:17" s="4" customFormat="1" ht="47.25" x14ac:dyDescent="0.25">
      <c r="A81" s="93">
        <v>19</v>
      </c>
      <c r="B81" s="92" t="s">
        <v>22</v>
      </c>
      <c r="C81" s="49" t="s">
        <v>79</v>
      </c>
      <c r="D81" s="27" t="s">
        <v>51</v>
      </c>
      <c r="E81" s="27" t="s">
        <v>39</v>
      </c>
      <c r="F81" s="27">
        <v>6</v>
      </c>
      <c r="G81" s="28"/>
      <c r="H81" s="28"/>
      <c r="I81" s="28"/>
      <c r="J81" s="28">
        <v>2137.1</v>
      </c>
      <c r="K81" s="28">
        <v>2095.1999999999998</v>
      </c>
      <c r="L81" s="28">
        <v>2179.84</v>
      </c>
      <c r="M81" s="28"/>
      <c r="N81" s="28"/>
      <c r="O81" s="28"/>
      <c r="P81" s="28">
        <f>ROUND((J81+K81+L81)/3,2)</f>
        <v>2137.38</v>
      </c>
      <c r="Q81" s="29">
        <f>P81*F81</f>
        <v>12824.28</v>
      </c>
    </row>
    <row r="82" spans="1:17" s="13" customFormat="1" ht="28.5" customHeight="1" x14ac:dyDescent="0.25">
      <c r="A82" s="92"/>
      <c r="B82" s="140" t="s">
        <v>53</v>
      </c>
      <c r="C82" s="166"/>
      <c r="D82" s="50"/>
      <c r="E82" s="50" t="s">
        <v>39</v>
      </c>
      <c r="F82" s="50">
        <f>F81</f>
        <v>6</v>
      </c>
      <c r="G82" s="51"/>
      <c r="H82" s="51"/>
      <c r="I82" s="51"/>
      <c r="J82" s="51"/>
      <c r="K82" s="51"/>
      <c r="L82" s="51"/>
      <c r="M82" s="51"/>
      <c r="N82" s="51"/>
      <c r="O82" s="51"/>
      <c r="P82" s="48"/>
      <c r="Q82" s="52">
        <f>Q81</f>
        <v>12824.28</v>
      </c>
    </row>
    <row r="83" spans="1:17" s="4" customFormat="1" ht="22.5" customHeight="1" x14ac:dyDescent="0.25">
      <c r="A83" s="124">
        <v>20</v>
      </c>
      <c r="B83" s="127" t="s">
        <v>22</v>
      </c>
      <c r="C83" s="163" t="s">
        <v>23</v>
      </c>
      <c r="D83" s="27" t="s">
        <v>51</v>
      </c>
      <c r="E83" s="156" t="s">
        <v>39</v>
      </c>
      <c r="F83" s="27">
        <v>14</v>
      </c>
      <c r="G83" s="28"/>
      <c r="H83" s="28"/>
      <c r="I83" s="28"/>
      <c r="J83" s="28">
        <v>844.56</v>
      </c>
      <c r="K83" s="28">
        <v>828</v>
      </c>
      <c r="L83" s="28">
        <v>861.45</v>
      </c>
      <c r="M83" s="28"/>
      <c r="N83" s="28"/>
      <c r="O83" s="28"/>
      <c r="P83" s="28">
        <f t="shared" ref="P83:P95" si="30">ROUND((J83+K83+L83)/3,2)</f>
        <v>844.67</v>
      </c>
      <c r="Q83" s="29">
        <f t="shared" ref="Q83:Q95" si="31">P83*F83</f>
        <v>11825.38</v>
      </c>
    </row>
    <row r="84" spans="1:17" s="4" customFormat="1" ht="21.75" customHeight="1" x14ac:dyDescent="0.25">
      <c r="A84" s="142"/>
      <c r="B84" s="151"/>
      <c r="C84" s="164"/>
      <c r="D84" s="93" t="s">
        <v>54</v>
      </c>
      <c r="E84" s="165"/>
      <c r="F84" s="27">
        <v>10</v>
      </c>
      <c r="G84" s="28"/>
      <c r="H84" s="28"/>
      <c r="I84" s="28"/>
      <c r="J84" s="28">
        <v>844.56</v>
      </c>
      <c r="K84" s="28">
        <v>828</v>
      </c>
      <c r="L84" s="28">
        <v>861.45</v>
      </c>
      <c r="M84" s="28"/>
      <c r="N84" s="28"/>
      <c r="O84" s="28"/>
      <c r="P84" s="28">
        <f t="shared" si="30"/>
        <v>844.67</v>
      </c>
      <c r="Q84" s="29">
        <f t="shared" si="31"/>
        <v>8446.6999999999989</v>
      </c>
    </row>
    <row r="85" spans="1:17" s="13" customFormat="1" ht="15.75" x14ac:dyDescent="0.25">
      <c r="A85" s="92"/>
      <c r="B85" s="140" t="s">
        <v>53</v>
      </c>
      <c r="C85" s="166"/>
      <c r="D85" s="50"/>
      <c r="E85" s="50" t="s">
        <v>39</v>
      </c>
      <c r="F85" s="50">
        <f>F83+F84</f>
        <v>24</v>
      </c>
      <c r="G85" s="51"/>
      <c r="H85" s="51"/>
      <c r="I85" s="51"/>
      <c r="J85" s="51"/>
      <c r="K85" s="51"/>
      <c r="L85" s="51"/>
      <c r="M85" s="51"/>
      <c r="N85" s="51"/>
      <c r="O85" s="51"/>
      <c r="P85" s="48"/>
      <c r="Q85" s="52">
        <f>Q83+Q84</f>
        <v>20272.079999999998</v>
      </c>
    </row>
    <row r="86" spans="1:17" s="4" customFormat="1" ht="47.25" x14ac:dyDescent="0.25">
      <c r="A86" s="93">
        <v>21</v>
      </c>
      <c r="B86" s="92" t="s">
        <v>16</v>
      </c>
      <c r="C86" s="53" t="s">
        <v>17</v>
      </c>
      <c r="D86" s="93" t="s">
        <v>54</v>
      </c>
      <c r="E86" s="27" t="s">
        <v>39</v>
      </c>
      <c r="F86" s="27">
        <v>5</v>
      </c>
      <c r="G86" s="28"/>
      <c r="H86" s="28"/>
      <c r="I86" s="28"/>
      <c r="J86" s="28">
        <v>305.95</v>
      </c>
      <c r="K86" s="28">
        <v>299.95</v>
      </c>
      <c r="L86" s="28">
        <v>312.07</v>
      </c>
      <c r="M86" s="28"/>
      <c r="N86" s="28"/>
      <c r="O86" s="28"/>
      <c r="P86" s="28">
        <f t="shared" si="30"/>
        <v>305.99</v>
      </c>
      <c r="Q86" s="29">
        <f t="shared" si="31"/>
        <v>1529.95</v>
      </c>
    </row>
    <row r="87" spans="1:17" s="13" customFormat="1" ht="15.75" x14ac:dyDescent="0.25">
      <c r="A87" s="92"/>
      <c r="B87" s="140" t="s">
        <v>53</v>
      </c>
      <c r="C87" s="166"/>
      <c r="D87" s="50"/>
      <c r="E87" s="50" t="s">
        <v>39</v>
      </c>
      <c r="F87" s="50">
        <f>F86</f>
        <v>5</v>
      </c>
      <c r="G87" s="51"/>
      <c r="H87" s="51"/>
      <c r="I87" s="51"/>
      <c r="J87" s="51"/>
      <c r="K87" s="51"/>
      <c r="L87" s="51"/>
      <c r="M87" s="51"/>
      <c r="N87" s="51"/>
      <c r="O87" s="51"/>
      <c r="P87" s="48"/>
      <c r="Q87" s="52">
        <f>Q86</f>
        <v>1529.95</v>
      </c>
    </row>
    <row r="88" spans="1:17" s="4" customFormat="1" ht="15.75" x14ac:dyDescent="0.25">
      <c r="A88" s="124">
        <v>22</v>
      </c>
      <c r="B88" s="127" t="s">
        <v>16</v>
      </c>
      <c r="C88" s="163" t="s">
        <v>75</v>
      </c>
      <c r="D88" s="27" t="s">
        <v>51</v>
      </c>
      <c r="E88" s="156" t="s">
        <v>39</v>
      </c>
      <c r="F88" s="27">
        <v>13</v>
      </c>
      <c r="G88" s="28"/>
      <c r="H88" s="28"/>
      <c r="I88" s="28"/>
      <c r="J88" s="28">
        <v>270.39999999999998</v>
      </c>
      <c r="K88" s="28">
        <v>265.10000000000002</v>
      </c>
      <c r="L88" s="28">
        <v>275.81</v>
      </c>
      <c r="M88" s="28"/>
      <c r="N88" s="28"/>
      <c r="O88" s="28"/>
      <c r="P88" s="28">
        <f t="shared" si="30"/>
        <v>270.44</v>
      </c>
      <c r="Q88" s="29">
        <f t="shared" si="31"/>
        <v>3515.72</v>
      </c>
    </row>
    <row r="89" spans="1:17" s="4" customFormat="1" ht="33.75" customHeight="1" x14ac:dyDescent="0.25">
      <c r="A89" s="142"/>
      <c r="B89" s="151"/>
      <c r="C89" s="164"/>
      <c r="D89" s="93" t="s">
        <v>54</v>
      </c>
      <c r="E89" s="165"/>
      <c r="F89" s="27">
        <v>5</v>
      </c>
      <c r="G89" s="28"/>
      <c r="H89" s="28"/>
      <c r="I89" s="28"/>
      <c r="J89" s="28">
        <v>270.39999999999998</v>
      </c>
      <c r="K89" s="28">
        <v>265.10000000000002</v>
      </c>
      <c r="L89" s="28">
        <v>275.81</v>
      </c>
      <c r="M89" s="28"/>
      <c r="N89" s="28"/>
      <c r="O89" s="28"/>
      <c r="P89" s="28">
        <f t="shared" si="30"/>
        <v>270.44</v>
      </c>
      <c r="Q89" s="29">
        <f t="shared" si="31"/>
        <v>1352.2</v>
      </c>
    </row>
    <row r="90" spans="1:17" s="13" customFormat="1" ht="15.75" x14ac:dyDescent="0.25">
      <c r="A90" s="92"/>
      <c r="B90" s="140" t="s">
        <v>53</v>
      </c>
      <c r="C90" s="166"/>
      <c r="D90" s="50"/>
      <c r="E90" s="50" t="s">
        <v>39</v>
      </c>
      <c r="F90" s="50">
        <f>F88+F89</f>
        <v>18</v>
      </c>
      <c r="G90" s="51"/>
      <c r="H90" s="51"/>
      <c r="I90" s="51"/>
      <c r="J90" s="51"/>
      <c r="K90" s="51"/>
      <c r="L90" s="51"/>
      <c r="M90" s="51"/>
      <c r="N90" s="51"/>
      <c r="O90" s="51"/>
      <c r="P90" s="48"/>
      <c r="Q90" s="52">
        <f>Q88+Q89</f>
        <v>4867.92</v>
      </c>
    </row>
    <row r="91" spans="1:17" s="4" customFormat="1" ht="15.75" x14ac:dyDescent="0.25">
      <c r="A91" s="124">
        <v>23</v>
      </c>
      <c r="B91" s="127" t="s">
        <v>18</v>
      </c>
      <c r="C91" s="163" t="s">
        <v>19</v>
      </c>
      <c r="D91" s="27" t="s">
        <v>51</v>
      </c>
      <c r="E91" s="156" t="s">
        <v>56</v>
      </c>
      <c r="F91" s="27">
        <v>5</v>
      </c>
      <c r="G91" s="28"/>
      <c r="H91" s="28"/>
      <c r="I91" s="28"/>
      <c r="J91" s="28">
        <v>223.34</v>
      </c>
      <c r="K91" s="28">
        <v>218.96</v>
      </c>
      <c r="L91" s="28">
        <v>227.81</v>
      </c>
      <c r="M91" s="28"/>
      <c r="N91" s="28"/>
      <c r="O91" s="28"/>
      <c r="P91" s="28">
        <f t="shared" si="30"/>
        <v>223.37</v>
      </c>
      <c r="Q91" s="29">
        <f t="shared" si="31"/>
        <v>1116.8499999999999</v>
      </c>
    </row>
    <row r="92" spans="1:17" s="4" customFormat="1" ht="33.75" customHeight="1" x14ac:dyDescent="0.25">
      <c r="A92" s="142"/>
      <c r="B92" s="151"/>
      <c r="C92" s="164"/>
      <c r="D92" s="93" t="s">
        <v>54</v>
      </c>
      <c r="E92" s="165"/>
      <c r="F92" s="27">
        <v>8</v>
      </c>
      <c r="G92" s="28"/>
      <c r="H92" s="28"/>
      <c r="I92" s="28"/>
      <c r="J92" s="28">
        <v>223.34</v>
      </c>
      <c r="K92" s="28">
        <v>218.96</v>
      </c>
      <c r="L92" s="28">
        <v>227.81</v>
      </c>
      <c r="M92" s="28"/>
      <c r="N92" s="28"/>
      <c r="O92" s="28"/>
      <c r="P92" s="28">
        <f t="shared" si="30"/>
        <v>223.37</v>
      </c>
      <c r="Q92" s="29">
        <f t="shared" si="31"/>
        <v>1786.96</v>
      </c>
    </row>
    <row r="93" spans="1:17" s="13" customFormat="1" ht="15.75" x14ac:dyDescent="0.25">
      <c r="A93" s="92"/>
      <c r="B93" s="140" t="s">
        <v>53</v>
      </c>
      <c r="C93" s="166"/>
      <c r="D93" s="50"/>
      <c r="E93" s="50" t="s">
        <v>56</v>
      </c>
      <c r="F93" s="50">
        <f>F91+F92</f>
        <v>13</v>
      </c>
      <c r="G93" s="51"/>
      <c r="H93" s="51"/>
      <c r="I93" s="51"/>
      <c r="J93" s="51"/>
      <c r="K93" s="51"/>
      <c r="L93" s="51"/>
      <c r="M93" s="51"/>
      <c r="N93" s="51"/>
      <c r="O93" s="51"/>
      <c r="P93" s="48"/>
      <c r="Q93" s="52">
        <f>Q91+Q92</f>
        <v>2903.81</v>
      </c>
    </row>
    <row r="94" spans="1:17" s="4" customFormat="1" ht="21" customHeight="1" x14ac:dyDescent="0.25">
      <c r="A94" s="124">
        <v>24</v>
      </c>
      <c r="B94" s="127" t="s">
        <v>10</v>
      </c>
      <c r="C94" s="163" t="s">
        <v>76</v>
      </c>
      <c r="D94" s="27" t="s">
        <v>51</v>
      </c>
      <c r="E94" s="156" t="s">
        <v>29</v>
      </c>
      <c r="F94" s="27">
        <v>50</v>
      </c>
      <c r="G94" s="28"/>
      <c r="H94" s="28"/>
      <c r="I94" s="28"/>
      <c r="J94" s="28">
        <v>56.11</v>
      </c>
      <c r="K94" s="28">
        <v>55.01</v>
      </c>
      <c r="L94" s="28">
        <v>57.23</v>
      </c>
      <c r="M94" s="28"/>
      <c r="N94" s="28"/>
      <c r="O94" s="28"/>
      <c r="P94" s="28">
        <f t="shared" si="30"/>
        <v>56.12</v>
      </c>
      <c r="Q94" s="29">
        <f t="shared" si="31"/>
        <v>2806</v>
      </c>
    </row>
    <row r="95" spans="1:17" s="4" customFormat="1" ht="28.5" customHeight="1" x14ac:dyDescent="0.25">
      <c r="A95" s="142"/>
      <c r="B95" s="151"/>
      <c r="C95" s="164"/>
      <c r="D95" s="93" t="s">
        <v>54</v>
      </c>
      <c r="E95" s="165"/>
      <c r="F95" s="27">
        <v>15</v>
      </c>
      <c r="G95" s="28"/>
      <c r="H95" s="28"/>
      <c r="I95" s="28"/>
      <c r="J95" s="28">
        <v>56.11</v>
      </c>
      <c r="K95" s="28">
        <v>55.01</v>
      </c>
      <c r="L95" s="28">
        <v>57.23</v>
      </c>
      <c r="M95" s="28"/>
      <c r="N95" s="28"/>
      <c r="O95" s="28"/>
      <c r="P95" s="28">
        <f t="shared" si="30"/>
        <v>56.12</v>
      </c>
      <c r="Q95" s="29">
        <f t="shared" si="31"/>
        <v>841.8</v>
      </c>
    </row>
    <row r="96" spans="1:17" s="13" customFormat="1" ht="21" customHeight="1" x14ac:dyDescent="0.25">
      <c r="A96" s="92"/>
      <c r="B96" s="140" t="s">
        <v>53</v>
      </c>
      <c r="C96" s="166"/>
      <c r="D96" s="50"/>
      <c r="E96" s="50" t="s">
        <v>56</v>
      </c>
      <c r="F96" s="50">
        <f>F94+F95</f>
        <v>65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4">
        <f>Q94+Q95</f>
        <v>3647.8</v>
      </c>
    </row>
    <row r="97" spans="1:80" s="4" customFormat="1" ht="21" customHeight="1" x14ac:dyDescent="0.25">
      <c r="A97" s="93">
        <v>25</v>
      </c>
      <c r="B97" s="92" t="s">
        <v>77</v>
      </c>
      <c r="C97" s="53" t="s">
        <v>78</v>
      </c>
      <c r="D97" s="93" t="s">
        <v>54</v>
      </c>
      <c r="E97" s="55" t="s">
        <v>56</v>
      </c>
      <c r="F97" s="27">
        <v>1000</v>
      </c>
      <c r="G97" s="56"/>
      <c r="H97" s="56"/>
      <c r="I97" s="56"/>
      <c r="J97" s="56"/>
      <c r="K97" s="56"/>
      <c r="L97" s="56"/>
      <c r="M97" s="57">
        <v>15.63</v>
      </c>
      <c r="N97" s="57">
        <v>12.8</v>
      </c>
      <c r="O97" s="57">
        <v>11.2</v>
      </c>
      <c r="P97" s="57">
        <v>13.21</v>
      </c>
      <c r="Q97" s="29">
        <f>F97*P97</f>
        <v>13210</v>
      </c>
    </row>
    <row r="98" spans="1:80" s="13" customFormat="1" ht="21" customHeight="1" x14ac:dyDescent="0.25">
      <c r="A98" s="92"/>
      <c r="B98" s="140" t="s">
        <v>53</v>
      </c>
      <c r="C98" s="166"/>
      <c r="D98" s="50"/>
      <c r="E98" s="50" t="s">
        <v>56</v>
      </c>
      <c r="F98" s="50">
        <f>F97</f>
        <v>1000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4">
        <f>Q97</f>
        <v>13210</v>
      </c>
    </row>
    <row r="99" spans="1:80" s="5" customFormat="1" ht="15.75" x14ac:dyDescent="0.25">
      <c r="A99" s="58"/>
      <c r="B99" s="89"/>
      <c r="C99" s="89"/>
      <c r="D99" s="59" t="s">
        <v>59</v>
      </c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60"/>
      <c r="Q99" s="61">
        <f>SUM(Q11+Q16+Q19+Q23+Q28+Q33+Q35+Q40+Q45+Q50+Q54+Q58+Q63+Q66+Q71+Q74+Q77+Q80+Q82+Q85+Q87+Q90+Q93+Q96+Q98)</f>
        <v>176067.67</v>
      </c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</row>
    <row r="100" spans="1:80" s="8" customFormat="1" ht="15.75" customHeight="1" x14ac:dyDescent="0.25">
      <c r="A100" s="87" t="s">
        <v>98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88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</row>
    <row r="101" spans="1:80" s="8" customFormat="1" ht="32.25" customHeight="1" x14ac:dyDescent="0.25">
      <c r="A101" s="63"/>
      <c r="B101" s="63"/>
      <c r="C101" s="63"/>
      <c r="D101" s="63"/>
      <c r="E101" s="63"/>
      <c r="F101" s="64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6"/>
      <c r="R101" s="14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</row>
    <row r="102" spans="1:80" s="8" customFormat="1" ht="15.75" customHeight="1" x14ac:dyDescent="0.25">
      <c r="A102" s="167" t="s">
        <v>99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4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</row>
    <row r="103" spans="1:80" s="8" customFormat="1" ht="15.75" customHeight="1" x14ac:dyDescent="0.25">
      <c r="A103" s="63"/>
      <c r="B103" s="68"/>
      <c r="C103" s="68"/>
      <c r="D103" s="69"/>
      <c r="E103" s="63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7"/>
    </row>
    <row r="104" spans="1:80" s="8" customFormat="1" ht="15.75" x14ac:dyDescent="0.25">
      <c r="A104" s="63"/>
      <c r="B104" s="68" t="s">
        <v>60</v>
      </c>
      <c r="C104" s="70" t="s">
        <v>61</v>
      </c>
      <c r="D104" s="70"/>
      <c r="E104" s="70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7"/>
    </row>
    <row r="105" spans="1:80" s="8" customFormat="1" ht="15.75" x14ac:dyDescent="0.25">
      <c r="A105" s="63"/>
      <c r="B105" s="68" t="s">
        <v>62</v>
      </c>
      <c r="C105" s="70" t="s">
        <v>63</v>
      </c>
      <c r="D105" s="70"/>
      <c r="E105" s="70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7"/>
    </row>
    <row r="106" spans="1:80" s="8" customFormat="1" ht="15.75" x14ac:dyDescent="0.25">
      <c r="A106" s="63"/>
      <c r="B106" s="68" t="s">
        <v>64</v>
      </c>
      <c r="C106" s="70" t="s">
        <v>65</v>
      </c>
      <c r="D106" s="70"/>
      <c r="E106" s="70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5"/>
    </row>
    <row r="107" spans="1:80" x14ac:dyDescent="0.25">
      <c r="A107" s="71"/>
      <c r="B107" s="72" t="s">
        <v>86</v>
      </c>
      <c r="C107" s="72" t="s">
        <v>92</v>
      </c>
      <c r="D107" s="71"/>
      <c r="E107" s="71"/>
      <c r="F107" s="73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5"/>
      <c r="R107" s="10"/>
    </row>
    <row r="108" spans="1:80" x14ac:dyDescent="0.25">
      <c r="A108" s="76"/>
      <c r="B108" s="72" t="s">
        <v>87</v>
      </c>
      <c r="C108" s="72" t="s">
        <v>93</v>
      </c>
      <c r="D108" s="76"/>
      <c r="E108" s="76"/>
      <c r="F108" s="77"/>
      <c r="G108" s="78"/>
      <c r="H108" s="74"/>
      <c r="I108" s="78"/>
      <c r="J108" s="78"/>
      <c r="K108" s="78"/>
      <c r="L108" s="78"/>
      <c r="M108" s="78"/>
      <c r="N108" s="78"/>
      <c r="O108" s="78"/>
      <c r="P108" s="78"/>
      <c r="Q108" s="78"/>
      <c r="R108" s="10"/>
    </row>
    <row r="109" spans="1:80" x14ac:dyDescent="0.25">
      <c r="A109" s="79"/>
      <c r="B109" s="72" t="s">
        <v>88</v>
      </c>
      <c r="C109" s="72" t="s">
        <v>94</v>
      </c>
      <c r="D109" s="79"/>
      <c r="E109" s="79"/>
      <c r="F109" s="79"/>
      <c r="G109" s="79"/>
      <c r="H109" s="78"/>
      <c r="I109" s="79"/>
      <c r="J109" s="79"/>
      <c r="K109" s="79"/>
      <c r="L109" s="79"/>
      <c r="M109" s="79"/>
      <c r="N109" s="79"/>
      <c r="O109" s="79"/>
      <c r="P109" s="79"/>
      <c r="Q109" s="79"/>
    </row>
    <row r="110" spans="1:80" ht="15" customHeight="1" x14ac:dyDescent="0.25">
      <c r="A110" s="80"/>
      <c r="B110" s="72" t="s">
        <v>89</v>
      </c>
      <c r="C110" s="17" t="s">
        <v>95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80" ht="14.25" customHeight="1" x14ac:dyDescent="0.25">
      <c r="A111" s="80"/>
      <c r="B111" s="72" t="s">
        <v>90</v>
      </c>
      <c r="C111" s="17" t="s">
        <v>97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80" ht="13.5" customHeight="1" x14ac:dyDescent="0.25">
      <c r="A112" s="80"/>
      <c r="B112" s="72" t="s">
        <v>91</v>
      </c>
      <c r="C112" s="17" t="s">
        <v>96</v>
      </c>
      <c r="D112" s="18"/>
      <c r="E112" s="18"/>
      <c r="F112" s="18"/>
      <c r="G112" s="18"/>
      <c r="H112" s="19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t="17.25" customHeight="1" x14ac:dyDescent="0.25">
      <c r="A113" s="80"/>
      <c r="B113" s="72"/>
      <c r="C113" s="19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x14ac:dyDescent="0.25">
      <c r="A114" s="80"/>
      <c r="B114" s="81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1:17" ht="12.75" customHeight="1" x14ac:dyDescent="0.25">
      <c r="A115" s="80"/>
      <c r="B115" s="81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1:17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1:17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1:17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</row>
    <row r="119" spans="1:17" x14ac:dyDescent="0.25">
      <c r="H119" s="79"/>
    </row>
    <row r="363" spans="17:17" x14ac:dyDescent="0.25">
      <c r="Q363" s="86"/>
    </row>
  </sheetData>
  <mergeCells count="106">
    <mergeCell ref="B98:C98"/>
    <mergeCell ref="A102:Q102"/>
    <mergeCell ref="B93:C93"/>
    <mergeCell ref="A94:A95"/>
    <mergeCell ref="B94:B95"/>
    <mergeCell ref="C94:C95"/>
    <mergeCell ref="E94:E95"/>
    <mergeCell ref="B96:C96"/>
    <mergeCell ref="A88:A89"/>
    <mergeCell ref="B88:B89"/>
    <mergeCell ref="C88:C89"/>
    <mergeCell ref="E88:E89"/>
    <mergeCell ref="B90:C90"/>
    <mergeCell ref="A91:A92"/>
    <mergeCell ref="B91:B92"/>
    <mergeCell ref="C91:C92"/>
    <mergeCell ref="E91:E92"/>
    <mergeCell ref="A83:A84"/>
    <mergeCell ref="B83:B84"/>
    <mergeCell ref="C83:C84"/>
    <mergeCell ref="E83:E84"/>
    <mergeCell ref="B85:C85"/>
    <mergeCell ref="B87:C87"/>
    <mergeCell ref="B77:C77"/>
    <mergeCell ref="A78:A79"/>
    <mergeCell ref="B78:B79"/>
    <mergeCell ref="C78:C79"/>
    <mergeCell ref="B80:C80"/>
    <mergeCell ref="B82:C82"/>
    <mergeCell ref="B71:C71"/>
    <mergeCell ref="A72:A73"/>
    <mergeCell ref="B72:B73"/>
    <mergeCell ref="C72:C73"/>
    <mergeCell ref="B74:C74"/>
    <mergeCell ref="A75:A76"/>
    <mergeCell ref="B75:B76"/>
    <mergeCell ref="C75:C76"/>
    <mergeCell ref="B63:C63"/>
    <mergeCell ref="A64:A65"/>
    <mergeCell ref="B64:B65"/>
    <mergeCell ref="C64:C65"/>
    <mergeCell ref="B66:C66"/>
    <mergeCell ref="A67:A70"/>
    <mergeCell ref="B67:B70"/>
    <mergeCell ref="C67:C70"/>
    <mergeCell ref="B54:C54"/>
    <mergeCell ref="A55:A57"/>
    <mergeCell ref="B55:B57"/>
    <mergeCell ref="C55:C57"/>
    <mergeCell ref="B58:C58"/>
    <mergeCell ref="A59:A62"/>
    <mergeCell ref="B59:B62"/>
    <mergeCell ref="C59:C62"/>
    <mergeCell ref="B45:C45"/>
    <mergeCell ref="A46:A49"/>
    <mergeCell ref="B46:B49"/>
    <mergeCell ref="C46:C49"/>
    <mergeCell ref="B50:C50"/>
    <mergeCell ref="A51:A53"/>
    <mergeCell ref="B51:B53"/>
    <mergeCell ref="C51:C53"/>
    <mergeCell ref="A36:A39"/>
    <mergeCell ref="B36:B39"/>
    <mergeCell ref="C36:C39"/>
    <mergeCell ref="B40:C40"/>
    <mergeCell ref="A41:A44"/>
    <mergeCell ref="B41:B44"/>
    <mergeCell ref="C41:C44"/>
    <mergeCell ref="B28:C28"/>
    <mergeCell ref="A29:A30"/>
    <mergeCell ref="B29:B30"/>
    <mergeCell ref="C29:C32"/>
    <mergeCell ref="B33:C33"/>
    <mergeCell ref="B35:C35"/>
    <mergeCell ref="B19:C19"/>
    <mergeCell ref="A20:A22"/>
    <mergeCell ref="B20:B22"/>
    <mergeCell ref="C20:C22"/>
    <mergeCell ref="B23:C23"/>
    <mergeCell ref="A24:A27"/>
    <mergeCell ref="B24:B27"/>
    <mergeCell ref="C24:C27"/>
    <mergeCell ref="B11:C11"/>
    <mergeCell ref="A12:A15"/>
    <mergeCell ref="B12:B15"/>
    <mergeCell ref="C12:C15"/>
    <mergeCell ref="B16:C16"/>
    <mergeCell ref="A17:A18"/>
    <mergeCell ref="B17:B18"/>
    <mergeCell ref="C17:C18"/>
    <mergeCell ref="P5:P6"/>
    <mergeCell ref="Q5:Q6"/>
    <mergeCell ref="B7:C7"/>
    <mergeCell ref="A8:A10"/>
    <mergeCell ref="B8:B10"/>
    <mergeCell ref="C8:C10"/>
    <mergeCell ref="A1:Q2"/>
    <mergeCell ref="A3:R3"/>
    <mergeCell ref="A4:P4"/>
    <mergeCell ref="A5:A6"/>
    <mergeCell ref="B5:B6"/>
    <mergeCell ref="C5:C6"/>
    <mergeCell ref="D5:D6"/>
    <mergeCell ref="E5:E6"/>
    <mergeCell ref="F5:F6"/>
    <mergeCell ref="G5:O5"/>
  </mergeCells>
  <hyperlinks>
    <hyperlink ref="C111" r:id="rId1"/>
    <hyperlink ref="C110" r:id="rId2"/>
    <hyperlink ref="C112" r:id="rId3"/>
  </hyperlinks>
  <pageMargins left="0.23622047244094491" right="0.23622047244094491" top="0.74803149606299213" bottom="0.74803149606299213" header="0.31496062992125984" footer="0.31496062992125984"/>
  <pageSetup paperSize="9" scale="55" orientation="landscape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3"/>
  <sheetViews>
    <sheetView tabSelected="1" topLeftCell="A67" zoomScale="80" zoomScaleNormal="80" workbookViewId="0">
      <selection activeCell="C20" sqref="C20:C22"/>
    </sheetView>
  </sheetViews>
  <sheetFormatPr defaultRowHeight="15" x14ac:dyDescent="0.25"/>
  <cols>
    <col min="1" max="1" width="6.42578125" style="82" customWidth="1"/>
    <col min="2" max="2" width="19" style="83" customWidth="1"/>
    <col min="3" max="3" width="39.140625" style="83" customWidth="1"/>
    <col min="4" max="4" width="17.85546875" style="82" customWidth="1"/>
    <col min="5" max="5" width="7.5703125" style="82" customWidth="1"/>
    <col min="6" max="6" width="12.42578125" style="84" customWidth="1"/>
    <col min="7" max="7" width="10" style="85" customWidth="1"/>
    <col min="8" max="8" width="11.5703125" style="85" customWidth="1"/>
    <col min="9" max="15" width="10.28515625" style="85" customWidth="1"/>
    <col min="16" max="16" width="12.140625" style="85" customWidth="1"/>
    <col min="17" max="17" width="15.140625" style="85" customWidth="1"/>
    <col min="18" max="18" width="9.140625" style="1"/>
    <col min="19" max="19" width="15.7109375" style="1" customWidth="1"/>
    <col min="20" max="20" width="21.85546875" style="1" customWidth="1"/>
    <col min="21" max="21" width="19.7109375" style="1" customWidth="1"/>
    <col min="22" max="16384" width="9.140625" style="1"/>
  </cols>
  <sheetData>
    <row r="1" spans="1:80" ht="14.25" customHeight="1" x14ac:dyDescent="0.25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2"/>
      <c r="S1" s="12"/>
      <c r="T1" s="12"/>
    </row>
    <row r="2" spans="1:80" ht="9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2"/>
      <c r="S2" s="12"/>
      <c r="T2" s="12"/>
    </row>
    <row r="3" spans="1:80" ht="15" customHeight="1" x14ac:dyDescent="0.25">
      <c r="A3" s="130" t="s">
        <v>70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2"/>
      <c r="T3" s="12"/>
    </row>
    <row r="4" spans="1:80" ht="15.75" x14ac:dyDescent="0.25">
      <c r="A4" s="132" t="s">
        <v>71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20"/>
      <c r="R4" s="3"/>
      <c r="S4" s="12"/>
      <c r="T4" s="12"/>
      <c r="U4" s="16"/>
    </row>
    <row r="5" spans="1:80" s="4" customFormat="1" ht="15.75" customHeight="1" x14ac:dyDescent="0.25">
      <c r="A5" s="134" t="s">
        <v>0</v>
      </c>
      <c r="B5" s="134" t="s">
        <v>1</v>
      </c>
      <c r="C5" s="134" t="s">
        <v>2</v>
      </c>
      <c r="D5" s="134" t="s">
        <v>47</v>
      </c>
      <c r="E5" s="134" t="s">
        <v>3</v>
      </c>
      <c r="F5" s="136" t="s">
        <v>40</v>
      </c>
      <c r="G5" s="138" t="s">
        <v>41</v>
      </c>
      <c r="H5" s="139"/>
      <c r="I5" s="139"/>
      <c r="J5" s="139"/>
      <c r="K5" s="139"/>
      <c r="L5" s="139"/>
      <c r="M5" s="139"/>
      <c r="N5" s="139"/>
      <c r="O5" s="139"/>
      <c r="P5" s="118" t="s">
        <v>46</v>
      </c>
      <c r="Q5" s="120" t="s">
        <v>45</v>
      </c>
    </row>
    <row r="6" spans="1:80" s="9" customFormat="1" ht="30.75" customHeight="1" x14ac:dyDescent="0.25">
      <c r="A6" s="135"/>
      <c r="B6" s="135"/>
      <c r="C6" s="135"/>
      <c r="D6" s="135"/>
      <c r="E6" s="135"/>
      <c r="F6" s="137"/>
      <c r="G6" s="114" t="s">
        <v>42</v>
      </c>
      <c r="H6" s="114" t="s">
        <v>43</v>
      </c>
      <c r="I6" s="114" t="s">
        <v>44</v>
      </c>
      <c r="J6" s="114" t="s">
        <v>80</v>
      </c>
      <c r="K6" s="114" t="s">
        <v>81</v>
      </c>
      <c r="L6" s="114" t="s">
        <v>82</v>
      </c>
      <c r="M6" s="114" t="s">
        <v>83</v>
      </c>
      <c r="N6" s="114" t="s">
        <v>84</v>
      </c>
      <c r="O6" s="114" t="s">
        <v>85</v>
      </c>
      <c r="P6" s="119"/>
      <c r="Q6" s="121"/>
    </row>
    <row r="7" spans="1:80" s="4" customFormat="1" ht="16.5" customHeight="1" x14ac:dyDescent="0.25">
      <c r="A7" s="116"/>
      <c r="B7" s="122"/>
      <c r="C7" s="123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5"/>
      <c r="Q7" s="26"/>
    </row>
    <row r="8" spans="1:80" s="11" customFormat="1" ht="60.75" customHeight="1" x14ac:dyDescent="0.25">
      <c r="A8" s="124">
        <v>1</v>
      </c>
      <c r="B8" s="127" t="s">
        <v>6</v>
      </c>
      <c r="C8" s="124" t="s">
        <v>7</v>
      </c>
      <c r="D8" s="115" t="s">
        <v>51</v>
      </c>
      <c r="E8" s="115" t="s">
        <v>5</v>
      </c>
      <c r="F8" s="27">
        <v>5</v>
      </c>
      <c r="G8" s="28">
        <v>707.71</v>
      </c>
      <c r="H8" s="28">
        <v>757.25</v>
      </c>
      <c r="I8" s="28">
        <v>743.1</v>
      </c>
      <c r="J8" s="28"/>
      <c r="K8" s="28"/>
      <c r="L8" s="28"/>
      <c r="M8" s="28"/>
      <c r="N8" s="28"/>
      <c r="O8" s="28"/>
      <c r="P8" s="28">
        <f t="shared" ref="P8:P9" si="0">ROUND((G8+H8+I8)/3,2)</f>
        <v>736.02</v>
      </c>
      <c r="Q8" s="29">
        <f t="shared" ref="Q8:Q9" si="1">F8*P8</f>
        <v>3680.1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</row>
    <row r="9" spans="1:80" s="11" customFormat="1" ht="61.5" customHeight="1" x14ac:dyDescent="0.25">
      <c r="A9" s="125"/>
      <c r="B9" s="128"/>
      <c r="C9" s="125"/>
      <c r="D9" s="115" t="s">
        <v>52</v>
      </c>
      <c r="E9" s="115" t="s">
        <v>5</v>
      </c>
      <c r="F9" s="27">
        <v>1</v>
      </c>
      <c r="G9" s="28">
        <v>707.71</v>
      </c>
      <c r="H9" s="28">
        <v>757.25</v>
      </c>
      <c r="I9" s="28">
        <v>743.1</v>
      </c>
      <c r="J9" s="28"/>
      <c r="K9" s="28"/>
      <c r="L9" s="28"/>
      <c r="M9" s="28"/>
      <c r="N9" s="28"/>
      <c r="O9" s="28"/>
      <c r="P9" s="28">
        <f t="shared" si="0"/>
        <v>736.02</v>
      </c>
      <c r="Q9" s="29">
        <f t="shared" si="1"/>
        <v>736.02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</row>
    <row r="10" spans="1:80" s="11" customFormat="1" ht="201.75" customHeight="1" x14ac:dyDescent="0.25">
      <c r="A10" s="126"/>
      <c r="B10" s="126"/>
      <c r="C10" s="126"/>
      <c r="D10" s="115" t="s">
        <v>50</v>
      </c>
      <c r="E10" s="115" t="s">
        <v>5</v>
      </c>
      <c r="F10" s="27">
        <v>1</v>
      </c>
      <c r="G10" s="28">
        <v>707.71</v>
      </c>
      <c r="H10" s="28">
        <v>757.25</v>
      </c>
      <c r="I10" s="28">
        <v>743.1</v>
      </c>
      <c r="J10" s="28"/>
      <c r="K10" s="28"/>
      <c r="L10" s="28"/>
      <c r="M10" s="28"/>
      <c r="N10" s="28"/>
      <c r="O10" s="28"/>
      <c r="P10" s="28">
        <f t="shared" ref="P10:P15" si="2">ROUND((G10+H10+I10)/3,2)</f>
        <v>736.02</v>
      </c>
      <c r="Q10" s="29">
        <f t="shared" ref="Q10:Q15" si="3">F10*P10</f>
        <v>736.02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</row>
    <row r="11" spans="1:80" s="13" customFormat="1" ht="15.75" x14ac:dyDescent="0.25">
      <c r="A11" s="113"/>
      <c r="B11" s="140" t="s">
        <v>53</v>
      </c>
      <c r="C11" s="141"/>
      <c r="D11" s="30"/>
      <c r="E11" s="30" t="s">
        <v>5</v>
      </c>
      <c r="F11" s="31">
        <f>SUM(F8:F10)</f>
        <v>7</v>
      </c>
      <c r="G11" s="32"/>
      <c r="H11" s="33"/>
      <c r="I11" s="33"/>
      <c r="J11" s="33"/>
      <c r="K11" s="33"/>
      <c r="L11" s="33"/>
      <c r="M11" s="33"/>
      <c r="N11" s="33"/>
      <c r="O11" s="33"/>
      <c r="P11" s="34"/>
      <c r="Q11" s="35">
        <f>SUM(Q8:Q10)</f>
        <v>5152.1399999999994</v>
      </c>
    </row>
    <row r="12" spans="1:80" s="11" customFormat="1" ht="15.75" x14ac:dyDescent="0.25">
      <c r="A12" s="124">
        <v>2</v>
      </c>
      <c r="B12" s="127" t="s">
        <v>8</v>
      </c>
      <c r="C12" s="124" t="s">
        <v>9</v>
      </c>
      <c r="D12" s="115" t="s">
        <v>51</v>
      </c>
      <c r="E12" s="115" t="s">
        <v>5</v>
      </c>
      <c r="F12" s="27">
        <v>180</v>
      </c>
      <c r="G12" s="28">
        <v>48.08</v>
      </c>
      <c r="H12" s="28">
        <v>51.45</v>
      </c>
      <c r="I12" s="28">
        <v>50.48</v>
      </c>
      <c r="J12" s="28"/>
      <c r="K12" s="28"/>
      <c r="L12" s="28"/>
      <c r="M12" s="28"/>
      <c r="N12" s="28"/>
      <c r="O12" s="28"/>
      <c r="P12" s="28">
        <f t="shared" ref="P12:P14" si="4">ROUND((G12+H12+I12)/3,2)</f>
        <v>50</v>
      </c>
      <c r="Q12" s="29">
        <f t="shared" ref="Q12:Q14" si="5">F12*P12</f>
        <v>9000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1:80" s="11" customFormat="1" ht="15.75" x14ac:dyDescent="0.25">
      <c r="A13" s="149"/>
      <c r="B13" s="149"/>
      <c r="C13" s="149"/>
      <c r="D13" s="36" t="s">
        <v>54</v>
      </c>
      <c r="E13" s="36" t="s">
        <v>5</v>
      </c>
      <c r="F13" s="37">
        <v>50</v>
      </c>
      <c r="G13" s="28">
        <v>48.08</v>
      </c>
      <c r="H13" s="28">
        <v>51.45</v>
      </c>
      <c r="I13" s="28">
        <v>50.48</v>
      </c>
      <c r="J13" s="28"/>
      <c r="K13" s="28"/>
      <c r="L13" s="28"/>
      <c r="M13" s="28"/>
      <c r="N13" s="28"/>
      <c r="O13" s="28"/>
      <c r="P13" s="38">
        <f t="shared" si="4"/>
        <v>50</v>
      </c>
      <c r="Q13" s="39">
        <f t="shared" si="5"/>
        <v>2500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1:80" s="11" customFormat="1" ht="15.75" x14ac:dyDescent="0.25">
      <c r="A14" s="149"/>
      <c r="B14" s="149"/>
      <c r="C14" s="149"/>
      <c r="D14" s="115" t="s">
        <v>52</v>
      </c>
      <c r="E14" s="115" t="s">
        <v>5</v>
      </c>
      <c r="F14" s="27">
        <v>5</v>
      </c>
      <c r="G14" s="28">
        <v>48.08</v>
      </c>
      <c r="H14" s="28">
        <v>51.45</v>
      </c>
      <c r="I14" s="28">
        <v>50.48</v>
      </c>
      <c r="J14" s="28"/>
      <c r="K14" s="28"/>
      <c r="L14" s="28"/>
      <c r="M14" s="28"/>
      <c r="N14" s="28"/>
      <c r="O14" s="28"/>
      <c r="P14" s="28">
        <f t="shared" si="4"/>
        <v>50</v>
      </c>
      <c r="Q14" s="29">
        <f t="shared" si="5"/>
        <v>250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</row>
    <row r="15" spans="1:80" s="11" customFormat="1" ht="15.75" x14ac:dyDescent="0.25">
      <c r="A15" s="126"/>
      <c r="B15" s="126"/>
      <c r="C15" s="126"/>
      <c r="D15" s="115" t="s">
        <v>50</v>
      </c>
      <c r="E15" s="115" t="s">
        <v>5</v>
      </c>
      <c r="F15" s="27">
        <v>20</v>
      </c>
      <c r="G15" s="28">
        <v>48.08</v>
      </c>
      <c r="H15" s="28">
        <v>51.45</v>
      </c>
      <c r="I15" s="28">
        <v>50.48</v>
      </c>
      <c r="J15" s="28"/>
      <c r="K15" s="28"/>
      <c r="L15" s="28"/>
      <c r="M15" s="28"/>
      <c r="N15" s="28"/>
      <c r="O15" s="28"/>
      <c r="P15" s="28">
        <f t="shared" si="2"/>
        <v>50</v>
      </c>
      <c r="Q15" s="29">
        <f t="shared" si="3"/>
        <v>1000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</row>
    <row r="16" spans="1:80" s="13" customFormat="1" ht="15.75" x14ac:dyDescent="0.25">
      <c r="A16" s="113"/>
      <c r="B16" s="140" t="s">
        <v>53</v>
      </c>
      <c r="C16" s="141"/>
      <c r="D16" s="30"/>
      <c r="E16" s="30" t="s">
        <v>5</v>
      </c>
      <c r="F16" s="31">
        <f>SUM(F12:F15)</f>
        <v>255</v>
      </c>
      <c r="G16" s="32"/>
      <c r="H16" s="33"/>
      <c r="I16" s="33"/>
      <c r="J16" s="33"/>
      <c r="K16" s="33"/>
      <c r="L16" s="33"/>
      <c r="M16" s="33"/>
      <c r="N16" s="33"/>
      <c r="O16" s="33"/>
      <c r="P16" s="34"/>
      <c r="Q16" s="35">
        <f>SUM(Q12:Q15)</f>
        <v>12750</v>
      </c>
    </row>
    <row r="17" spans="1:80" s="4" customFormat="1" ht="35.25" customHeight="1" x14ac:dyDescent="0.25">
      <c r="A17" s="134">
        <v>3</v>
      </c>
      <c r="B17" s="127" t="s">
        <v>11</v>
      </c>
      <c r="C17" s="124" t="s">
        <v>12</v>
      </c>
      <c r="D17" s="21" t="s">
        <v>52</v>
      </c>
      <c r="E17" s="115" t="s">
        <v>5</v>
      </c>
      <c r="F17" s="27">
        <v>1</v>
      </c>
      <c r="G17" s="28">
        <v>511.65</v>
      </c>
      <c r="H17" s="28">
        <v>547.47</v>
      </c>
      <c r="I17" s="28">
        <v>537.23</v>
      </c>
      <c r="J17" s="28"/>
      <c r="K17" s="28"/>
      <c r="L17" s="28"/>
      <c r="M17" s="28"/>
      <c r="N17" s="28"/>
      <c r="O17" s="28"/>
      <c r="P17" s="28">
        <f t="shared" ref="P17:P27" si="6">ROUND((G17+H17+I17)/3,2)</f>
        <v>532.12</v>
      </c>
      <c r="Q17" s="29">
        <f t="shared" ref="Q17:Q27" si="7">F17*P17</f>
        <v>532.12</v>
      </c>
    </row>
    <row r="18" spans="1:80" s="11" customFormat="1" ht="44.25" customHeight="1" x14ac:dyDescent="0.25">
      <c r="A18" s="150"/>
      <c r="B18" s="151"/>
      <c r="C18" s="142"/>
      <c r="D18" s="115" t="s">
        <v>51</v>
      </c>
      <c r="E18" s="115" t="s">
        <v>5</v>
      </c>
      <c r="F18" s="27">
        <v>9</v>
      </c>
      <c r="G18" s="28">
        <v>511.65</v>
      </c>
      <c r="H18" s="28">
        <v>547.47</v>
      </c>
      <c r="I18" s="28">
        <v>537.23</v>
      </c>
      <c r="J18" s="28"/>
      <c r="K18" s="28"/>
      <c r="L18" s="28"/>
      <c r="M18" s="28"/>
      <c r="N18" s="28"/>
      <c r="O18" s="28"/>
      <c r="P18" s="28">
        <f t="shared" si="6"/>
        <v>532.12</v>
      </c>
      <c r="Q18" s="29">
        <f t="shared" si="7"/>
        <v>4789.08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</row>
    <row r="19" spans="1:80" s="13" customFormat="1" ht="15.75" x14ac:dyDescent="0.25">
      <c r="A19" s="113"/>
      <c r="B19" s="140" t="s">
        <v>53</v>
      </c>
      <c r="C19" s="141"/>
      <c r="D19" s="30"/>
      <c r="E19" s="30" t="s">
        <v>5</v>
      </c>
      <c r="F19" s="31">
        <f>SUM(F17,F18)</f>
        <v>10</v>
      </c>
      <c r="G19" s="32"/>
      <c r="H19" s="33"/>
      <c r="I19" s="33"/>
      <c r="J19" s="33"/>
      <c r="K19" s="33"/>
      <c r="L19" s="33"/>
      <c r="M19" s="33"/>
      <c r="N19" s="33"/>
      <c r="O19" s="33"/>
      <c r="P19" s="34"/>
      <c r="Q19" s="35">
        <f>SUM(Q17+Q18)</f>
        <v>5321.2</v>
      </c>
    </row>
    <row r="20" spans="1:80" s="11" customFormat="1" ht="94.5" customHeight="1" x14ac:dyDescent="0.25">
      <c r="A20" s="124">
        <v>4</v>
      </c>
      <c r="B20" s="143" t="s">
        <v>13</v>
      </c>
      <c r="C20" s="144" t="s">
        <v>14</v>
      </c>
      <c r="D20" s="115" t="s">
        <v>51</v>
      </c>
      <c r="E20" s="115" t="s">
        <v>5</v>
      </c>
      <c r="F20" s="27">
        <v>40</v>
      </c>
      <c r="G20" s="28">
        <v>71.98</v>
      </c>
      <c r="H20" s="28">
        <v>77.02</v>
      </c>
      <c r="I20" s="28">
        <v>75.58</v>
      </c>
      <c r="J20" s="28"/>
      <c r="K20" s="28"/>
      <c r="L20" s="28"/>
      <c r="M20" s="28"/>
      <c r="N20" s="28"/>
      <c r="O20" s="28"/>
      <c r="P20" s="28">
        <f t="shared" si="6"/>
        <v>74.86</v>
      </c>
      <c r="Q20" s="29">
        <f>F20*P20</f>
        <v>2994.4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</row>
    <row r="21" spans="1:80" s="11" customFormat="1" ht="20.25" customHeight="1" x14ac:dyDescent="0.25">
      <c r="A21" s="125"/>
      <c r="B21" s="143"/>
      <c r="C21" s="144"/>
      <c r="D21" s="40" t="s">
        <v>52</v>
      </c>
      <c r="E21" s="40" t="s">
        <v>5</v>
      </c>
      <c r="F21" s="41">
        <v>1</v>
      </c>
      <c r="G21" s="28">
        <v>71.98</v>
      </c>
      <c r="H21" s="28">
        <v>77.02</v>
      </c>
      <c r="I21" s="28">
        <v>75.58</v>
      </c>
      <c r="J21" s="28"/>
      <c r="K21" s="28"/>
      <c r="L21" s="28"/>
      <c r="M21" s="28"/>
      <c r="N21" s="28"/>
      <c r="O21" s="28"/>
      <c r="P21" s="42">
        <f t="shared" si="6"/>
        <v>74.86</v>
      </c>
      <c r="Q21" s="43">
        <f t="shared" ref="Q21:Q22" si="8">F21*P21</f>
        <v>74.86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</row>
    <row r="22" spans="1:80" s="11" customFormat="1" ht="15.75" customHeight="1" x14ac:dyDescent="0.25">
      <c r="A22" s="142"/>
      <c r="B22" s="143"/>
      <c r="C22" s="144"/>
      <c r="D22" s="40" t="s">
        <v>50</v>
      </c>
      <c r="E22" s="40" t="s">
        <v>5</v>
      </c>
      <c r="F22" s="41">
        <v>3</v>
      </c>
      <c r="G22" s="28">
        <v>71.98</v>
      </c>
      <c r="H22" s="28">
        <v>77.02</v>
      </c>
      <c r="I22" s="28">
        <v>75.58</v>
      </c>
      <c r="J22" s="28"/>
      <c r="K22" s="28"/>
      <c r="L22" s="28"/>
      <c r="M22" s="28"/>
      <c r="N22" s="28"/>
      <c r="O22" s="28"/>
      <c r="P22" s="42">
        <f t="shared" si="6"/>
        <v>74.86</v>
      </c>
      <c r="Q22" s="43">
        <f t="shared" si="8"/>
        <v>224.57999999999998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</row>
    <row r="23" spans="1:80" s="13" customFormat="1" ht="15.75" x14ac:dyDescent="0.25">
      <c r="A23" s="113"/>
      <c r="B23" s="140" t="s">
        <v>53</v>
      </c>
      <c r="C23" s="141"/>
      <c r="D23" s="30"/>
      <c r="E23" s="30" t="s">
        <v>5</v>
      </c>
      <c r="F23" s="31">
        <f>SUM(F20:F22)</f>
        <v>44</v>
      </c>
      <c r="G23" s="32"/>
      <c r="H23" s="33"/>
      <c r="I23" s="33"/>
      <c r="J23" s="33"/>
      <c r="K23" s="33"/>
      <c r="L23" s="33"/>
      <c r="M23" s="33"/>
      <c r="N23" s="33"/>
      <c r="O23" s="33"/>
      <c r="P23" s="34"/>
      <c r="Q23" s="35">
        <f>SUM(Q20+Q21+Q22)</f>
        <v>3293.84</v>
      </c>
    </row>
    <row r="24" spans="1:80" s="11" customFormat="1" ht="15" customHeight="1" x14ac:dyDescent="0.25">
      <c r="A24" s="124">
        <v>5</v>
      </c>
      <c r="B24" s="127" t="s">
        <v>20</v>
      </c>
      <c r="C24" s="124" t="s">
        <v>21</v>
      </c>
      <c r="D24" s="115" t="s">
        <v>51</v>
      </c>
      <c r="E24" s="115" t="s">
        <v>5</v>
      </c>
      <c r="F24" s="27">
        <v>380</v>
      </c>
      <c r="G24" s="28">
        <v>11.5</v>
      </c>
      <c r="H24" s="28">
        <v>12.31</v>
      </c>
      <c r="I24" s="28">
        <v>12.08</v>
      </c>
      <c r="J24" s="28"/>
      <c r="K24" s="28"/>
      <c r="L24" s="28"/>
      <c r="M24" s="28"/>
      <c r="N24" s="28"/>
      <c r="O24" s="28"/>
      <c r="P24" s="28">
        <f t="shared" ref="P24:P26" si="9">ROUND((G24+H24+I24)/3,2)</f>
        <v>11.96</v>
      </c>
      <c r="Q24" s="29">
        <f t="shared" ref="Q24:Q26" si="10">F24*P24</f>
        <v>4544.8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</row>
    <row r="25" spans="1:80" s="11" customFormat="1" ht="15.75" x14ac:dyDescent="0.25">
      <c r="A25" s="149"/>
      <c r="B25" s="149"/>
      <c r="C25" s="149"/>
      <c r="D25" s="40" t="s">
        <v>52</v>
      </c>
      <c r="E25" s="40" t="s">
        <v>5</v>
      </c>
      <c r="F25" s="41">
        <v>1</v>
      </c>
      <c r="G25" s="28">
        <v>11.5</v>
      </c>
      <c r="H25" s="28">
        <v>12.31</v>
      </c>
      <c r="I25" s="28">
        <v>12.08</v>
      </c>
      <c r="J25" s="28"/>
      <c r="K25" s="28"/>
      <c r="L25" s="28"/>
      <c r="M25" s="28"/>
      <c r="N25" s="28"/>
      <c r="O25" s="28"/>
      <c r="P25" s="42">
        <f t="shared" si="9"/>
        <v>11.96</v>
      </c>
      <c r="Q25" s="43">
        <f t="shared" si="10"/>
        <v>11.96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</row>
    <row r="26" spans="1:80" s="11" customFormat="1" ht="15.75" x14ac:dyDescent="0.25">
      <c r="A26" s="149"/>
      <c r="B26" s="149"/>
      <c r="C26" s="149"/>
      <c r="D26" s="36" t="s">
        <v>54</v>
      </c>
      <c r="E26" s="36" t="s">
        <v>5</v>
      </c>
      <c r="F26" s="37">
        <v>50</v>
      </c>
      <c r="G26" s="28">
        <v>11.5</v>
      </c>
      <c r="H26" s="28">
        <v>12.31</v>
      </c>
      <c r="I26" s="28">
        <v>12.08</v>
      </c>
      <c r="J26" s="28"/>
      <c r="K26" s="28"/>
      <c r="L26" s="28"/>
      <c r="M26" s="28"/>
      <c r="N26" s="28"/>
      <c r="O26" s="28"/>
      <c r="P26" s="38">
        <f t="shared" si="9"/>
        <v>11.96</v>
      </c>
      <c r="Q26" s="39">
        <f t="shared" si="10"/>
        <v>598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</row>
    <row r="27" spans="1:80" s="11" customFormat="1" ht="15.75" x14ac:dyDescent="0.25">
      <c r="A27" s="126"/>
      <c r="B27" s="126"/>
      <c r="C27" s="126"/>
      <c r="D27" s="115" t="s">
        <v>50</v>
      </c>
      <c r="E27" s="115" t="s">
        <v>5</v>
      </c>
      <c r="F27" s="27">
        <v>10</v>
      </c>
      <c r="G27" s="28">
        <v>11.5</v>
      </c>
      <c r="H27" s="28">
        <v>12.31</v>
      </c>
      <c r="I27" s="28">
        <v>12.08</v>
      </c>
      <c r="J27" s="28"/>
      <c r="K27" s="28"/>
      <c r="L27" s="28"/>
      <c r="M27" s="28"/>
      <c r="N27" s="28"/>
      <c r="O27" s="28"/>
      <c r="P27" s="28">
        <f t="shared" si="6"/>
        <v>11.96</v>
      </c>
      <c r="Q27" s="29">
        <f t="shared" si="7"/>
        <v>119.60000000000001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</row>
    <row r="28" spans="1:80" s="13" customFormat="1" ht="15.75" x14ac:dyDescent="0.25">
      <c r="A28" s="113"/>
      <c r="B28" s="140" t="s">
        <v>53</v>
      </c>
      <c r="C28" s="141"/>
      <c r="D28" s="30"/>
      <c r="E28" s="30" t="s">
        <v>5</v>
      </c>
      <c r="F28" s="31">
        <f>SUM(F24:F27)</f>
        <v>441</v>
      </c>
      <c r="G28" s="32"/>
      <c r="H28" s="33"/>
      <c r="I28" s="33"/>
      <c r="J28" s="33"/>
      <c r="K28" s="33"/>
      <c r="L28" s="33"/>
      <c r="M28" s="33"/>
      <c r="N28" s="33"/>
      <c r="O28" s="33"/>
      <c r="P28" s="34"/>
      <c r="Q28" s="35">
        <f>SUM(Q24:Q27)</f>
        <v>5274.3600000000006</v>
      </c>
    </row>
    <row r="29" spans="1:80" s="4" customFormat="1" ht="18.75" customHeight="1" x14ac:dyDescent="0.25">
      <c r="A29" s="134">
        <v>6</v>
      </c>
      <c r="B29" s="127" t="s">
        <v>24</v>
      </c>
      <c r="C29" s="124" t="s">
        <v>25</v>
      </c>
      <c r="D29" s="21" t="s">
        <v>52</v>
      </c>
      <c r="E29" s="115" t="s">
        <v>5</v>
      </c>
      <c r="F29" s="27">
        <v>15</v>
      </c>
      <c r="G29" s="28">
        <v>9.67</v>
      </c>
      <c r="H29" s="28">
        <v>10.35</v>
      </c>
      <c r="I29" s="28">
        <v>10.15</v>
      </c>
      <c r="J29" s="28"/>
      <c r="K29" s="28"/>
      <c r="L29" s="28"/>
      <c r="M29" s="28"/>
      <c r="N29" s="28"/>
      <c r="O29" s="28"/>
      <c r="P29" s="28">
        <f t="shared" ref="P29:P62" si="11">ROUND((G29+H29+I29)/3,2)</f>
        <v>10.06</v>
      </c>
      <c r="Q29" s="29">
        <f t="shared" ref="Q29:Q62" si="12">F29*P29</f>
        <v>150.9</v>
      </c>
    </row>
    <row r="30" spans="1:80" s="11" customFormat="1" ht="25.5" customHeight="1" x14ac:dyDescent="0.25">
      <c r="A30" s="155"/>
      <c r="B30" s="128"/>
      <c r="C30" s="125"/>
      <c r="D30" s="115" t="s">
        <v>51</v>
      </c>
      <c r="E30" s="115" t="s">
        <v>5</v>
      </c>
      <c r="F30" s="27">
        <v>250</v>
      </c>
      <c r="G30" s="28">
        <v>9.67</v>
      </c>
      <c r="H30" s="28">
        <v>10.35</v>
      </c>
      <c r="I30" s="28">
        <v>10.15</v>
      </c>
      <c r="J30" s="28"/>
      <c r="K30" s="28"/>
      <c r="L30" s="28"/>
      <c r="M30" s="28"/>
      <c r="N30" s="28"/>
      <c r="O30" s="28"/>
      <c r="P30" s="28">
        <f t="shared" si="11"/>
        <v>10.06</v>
      </c>
      <c r="Q30" s="29">
        <f t="shared" si="12"/>
        <v>2515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</row>
    <row r="31" spans="1:80" s="11" customFormat="1" ht="17.25" customHeight="1" x14ac:dyDescent="0.25">
      <c r="A31" s="44"/>
      <c r="B31" s="44"/>
      <c r="C31" s="125"/>
      <c r="D31" s="36" t="s">
        <v>54</v>
      </c>
      <c r="E31" s="36" t="s">
        <v>5</v>
      </c>
      <c r="F31" s="37">
        <v>300</v>
      </c>
      <c r="G31" s="28">
        <v>9.67</v>
      </c>
      <c r="H31" s="28">
        <v>10.35</v>
      </c>
      <c r="I31" s="28">
        <v>10.15</v>
      </c>
      <c r="J31" s="28"/>
      <c r="K31" s="28"/>
      <c r="L31" s="28"/>
      <c r="M31" s="28"/>
      <c r="N31" s="28"/>
      <c r="O31" s="28"/>
      <c r="P31" s="38">
        <f t="shared" si="11"/>
        <v>10.06</v>
      </c>
      <c r="Q31" s="39">
        <f t="shared" si="12"/>
        <v>3018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</row>
    <row r="32" spans="1:80" s="11" customFormat="1" ht="15.75" x14ac:dyDescent="0.25">
      <c r="A32" s="45"/>
      <c r="B32" s="45"/>
      <c r="C32" s="142"/>
      <c r="D32" s="115" t="s">
        <v>50</v>
      </c>
      <c r="E32" s="115" t="s">
        <v>5</v>
      </c>
      <c r="F32" s="27">
        <v>90</v>
      </c>
      <c r="G32" s="28">
        <v>9.67</v>
      </c>
      <c r="H32" s="28">
        <v>10.35</v>
      </c>
      <c r="I32" s="28">
        <v>10.15</v>
      </c>
      <c r="J32" s="28"/>
      <c r="K32" s="28"/>
      <c r="L32" s="28"/>
      <c r="M32" s="28"/>
      <c r="N32" s="28"/>
      <c r="O32" s="28"/>
      <c r="P32" s="28">
        <f t="shared" si="11"/>
        <v>10.06</v>
      </c>
      <c r="Q32" s="29">
        <f t="shared" si="12"/>
        <v>905.40000000000009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</row>
    <row r="33" spans="1:80" s="13" customFormat="1" ht="15.75" x14ac:dyDescent="0.25">
      <c r="A33" s="113"/>
      <c r="B33" s="140" t="s">
        <v>53</v>
      </c>
      <c r="C33" s="141"/>
      <c r="D33" s="30"/>
      <c r="E33" s="30" t="s">
        <v>5</v>
      </c>
      <c r="F33" s="31">
        <f>SUM(F29:F32)</f>
        <v>655</v>
      </c>
      <c r="G33" s="32"/>
      <c r="H33" s="33"/>
      <c r="I33" s="33"/>
      <c r="J33" s="33"/>
      <c r="K33" s="33"/>
      <c r="L33" s="33"/>
      <c r="M33" s="33"/>
      <c r="N33" s="33"/>
      <c r="O33" s="33"/>
      <c r="P33" s="34"/>
      <c r="Q33" s="35">
        <f>SUM(Q29:Q32)</f>
        <v>6589.2999999999993</v>
      </c>
    </row>
    <row r="34" spans="1:80" s="11" customFormat="1" ht="173.25" x14ac:dyDescent="0.25">
      <c r="A34" s="46">
        <v>7</v>
      </c>
      <c r="B34" s="114" t="s">
        <v>26</v>
      </c>
      <c r="C34" s="115" t="s">
        <v>27</v>
      </c>
      <c r="D34" s="115" t="s">
        <v>51</v>
      </c>
      <c r="E34" s="115" t="s">
        <v>4</v>
      </c>
      <c r="F34" s="27">
        <v>4</v>
      </c>
      <c r="G34" s="28">
        <v>2188</v>
      </c>
      <c r="H34" s="28">
        <v>2341.16</v>
      </c>
      <c r="I34" s="28">
        <v>2297.4</v>
      </c>
      <c r="J34" s="28"/>
      <c r="K34" s="28"/>
      <c r="L34" s="28"/>
      <c r="M34" s="28"/>
      <c r="N34" s="28"/>
      <c r="O34" s="28"/>
      <c r="P34" s="28">
        <f t="shared" si="11"/>
        <v>2275.52</v>
      </c>
      <c r="Q34" s="29">
        <f t="shared" si="12"/>
        <v>9102.08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</row>
    <row r="35" spans="1:80" s="13" customFormat="1" ht="15.75" x14ac:dyDescent="0.25">
      <c r="A35" s="113"/>
      <c r="B35" s="140" t="s">
        <v>53</v>
      </c>
      <c r="C35" s="141"/>
      <c r="D35" s="30"/>
      <c r="E35" s="30" t="s">
        <v>4</v>
      </c>
      <c r="F35" s="31">
        <f>SUM(F34)</f>
        <v>4</v>
      </c>
      <c r="G35" s="32"/>
      <c r="H35" s="33"/>
      <c r="I35" s="33"/>
      <c r="J35" s="33"/>
      <c r="K35" s="33"/>
      <c r="L35" s="33"/>
      <c r="M35" s="33"/>
      <c r="N35" s="33"/>
      <c r="O35" s="33"/>
      <c r="P35" s="34"/>
      <c r="Q35" s="35">
        <f>SUM(Q34)</f>
        <v>9102.08</v>
      </c>
    </row>
    <row r="36" spans="1:80" s="11" customFormat="1" ht="15.75" x14ac:dyDescent="0.25">
      <c r="A36" s="124">
        <v>8</v>
      </c>
      <c r="B36" s="127" t="s">
        <v>28</v>
      </c>
      <c r="C36" s="124" t="s">
        <v>48</v>
      </c>
      <c r="D36" s="115" t="s">
        <v>51</v>
      </c>
      <c r="E36" s="115" t="s">
        <v>4</v>
      </c>
      <c r="F36" s="27">
        <v>90</v>
      </c>
      <c r="G36" s="28">
        <v>31.62</v>
      </c>
      <c r="H36" s="28">
        <v>33.83</v>
      </c>
      <c r="I36" s="28">
        <v>33.200000000000003</v>
      </c>
      <c r="J36" s="28"/>
      <c r="K36" s="28"/>
      <c r="L36" s="28"/>
      <c r="M36" s="28"/>
      <c r="N36" s="28"/>
      <c r="O36" s="28"/>
      <c r="P36" s="28">
        <f t="shared" ref="P36:P38" si="13">ROUND((G36+H36+I36)/3,2)</f>
        <v>32.880000000000003</v>
      </c>
      <c r="Q36" s="29">
        <f t="shared" ref="Q36:Q38" si="14">F36*P36</f>
        <v>2959.2000000000003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</row>
    <row r="37" spans="1:80" s="11" customFormat="1" ht="15.75" x14ac:dyDescent="0.25">
      <c r="A37" s="149"/>
      <c r="B37" s="149"/>
      <c r="C37" s="149"/>
      <c r="D37" s="36" t="s">
        <v>52</v>
      </c>
      <c r="E37" s="36" t="s">
        <v>4</v>
      </c>
      <c r="F37" s="37">
        <v>5</v>
      </c>
      <c r="G37" s="28">
        <v>31.62</v>
      </c>
      <c r="H37" s="28">
        <v>33.83</v>
      </c>
      <c r="I37" s="28">
        <v>33.200000000000003</v>
      </c>
      <c r="J37" s="28"/>
      <c r="K37" s="28"/>
      <c r="L37" s="28"/>
      <c r="M37" s="28"/>
      <c r="N37" s="28"/>
      <c r="O37" s="28"/>
      <c r="P37" s="38">
        <f t="shared" si="13"/>
        <v>32.880000000000003</v>
      </c>
      <c r="Q37" s="39">
        <f t="shared" si="14"/>
        <v>164.4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</row>
    <row r="38" spans="1:80" s="11" customFormat="1" ht="15.75" x14ac:dyDescent="0.25">
      <c r="A38" s="149"/>
      <c r="B38" s="149"/>
      <c r="C38" s="149"/>
      <c r="D38" s="115" t="s">
        <v>54</v>
      </c>
      <c r="E38" s="115" t="s">
        <v>4</v>
      </c>
      <c r="F38" s="27">
        <v>50</v>
      </c>
      <c r="G38" s="28">
        <v>31.62</v>
      </c>
      <c r="H38" s="28">
        <v>33.83</v>
      </c>
      <c r="I38" s="28">
        <v>33.200000000000003</v>
      </c>
      <c r="J38" s="28"/>
      <c r="K38" s="28"/>
      <c r="L38" s="28"/>
      <c r="M38" s="28"/>
      <c r="N38" s="28"/>
      <c r="O38" s="28"/>
      <c r="P38" s="28">
        <f t="shared" si="13"/>
        <v>32.880000000000003</v>
      </c>
      <c r="Q38" s="29">
        <f t="shared" si="14"/>
        <v>1644.0000000000002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</row>
    <row r="39" spans="1:80" s="11" customFormat="1" ht="15.75" x14ac:dyDescent="0.25">
      <c r="A39" s="126"/>
      <c r="B39" s="126"/>
      <c r="C39" s="126"/>
      <c r="D39" s="115" t="s">
        <v>50</v>
      </c>
      <c r="E39" s="115" t="s">
        <v>4</v>
      </c>
      <c r="F39" s="27">
        <v>6</v>
      </c>
      <c r="G39" s="28">
        <v>31.62</v>
      </c>
      <c r="H39" s="28">
        <v>33.83</v>
      </c>
      <c r="I39" s="28">
        <v>33.200000000000003</v>
      </c>
      <c r="J39" s="28"/>
      <c r="K39" s="28"/>
      <c r="L39" s="28"/>
      <c r="M39" s="28"/>
      <c r="N39" s="28"/>
      <c r="O39" s="28"/>
      <c r="P39" s="28">
        <f t="shared" si="11"/>
        <v>32.880000000000003</v>
      </c>
      <c r="Q39" s="29">
        <f t="shared" si="12"/>
        <v>197.28000000000003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</row>
    <row r="40" spans="1:80" s="13" customFormat="1" ht="31.5" customHeight="1" x14ac:dyDescent="0.25">
      <c r="A40" s="113"/>
      <c r="B40" s="140" t="s">
        <v>53</v>
      </c>
      <c r="C40" s="152"/>
      <c r="D40" s="30"/>
      <c r="E40" s="30" t="s">
        <v>4</v>
      </c>
      <c r="F40" s="31">
        <f>SUM(F36:F39)</f>
        <v>151</v>
      </c>
      <c r="G40" s="32"/>
      <c r="H40" s="33"/>
      <c r="I40" s="33"/>
      <c r="J40" s="33"/>
      <c r="K40" s="33"/>
      <c r="L40" s="33"/>
      <c r="M40" s="33"/>
      <c r="N40" s="33"/>
      <c r="O40" s="33"/>
      <c r="P40" s="34"/>
      <c r="Q40" s="35">
        <f>SUM(Q36:Q39)</f>
        <v>4964.88</v>
      </c>
    </row>
    <row r="41" spans="1:80" s="11" customFormat="1" ht="15.75" x14ac:dyDescent="0.25">
      <c r="A41" s="124">
        <v>9</v>
      </c>
      <c r="B41" s="127" t="s">
        <v>30</v>
      </c>
      <c r="C41" s="124" t="s">
        <v>31</v>
      </c>
      <c r="D41" s="115" t="s">
        <v>51</v>
      </c>
      <c r="E41" s="115" t="s">
        <v>29</v>
      </c>
      <c r="F41" s="27">
        <v>100</v>
      </c>
      <c r="G41" s="28">
        <v>70</v>
      </c>
      <c r="H41" s="28">
        <v>74.900000000000006</v>
      </c>
      <c r="I41" s="28">
        <v>73.5</v>
      </c>
      <c r="J41" s="28"/>
      <c r="K41" s="28"/>
      <c r="L41" s="28"/>
      <c r="M41" s="28"/>
      <c r="N41" s="28"/>
      <c r="O41" s="28"/>
      <c r="P41" s="28">
        <f t="shared" ref="P41:P43" si="15">ROUND((G41+H41+I41)/3,2)</f>
        <v>72.8</v>
      </c>
      <c r="Q41" s="29">
        <f t="shared" ref="Q41:Q43" si="16">F41*P41</f>
        <v>7280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</row>
    <row r="42" spans="1:80" s="11" customFormat="1" ht="15.75" x14ac:dyDescent="0.25">
      <c r="A42" s="149"/>
      <c r="B42" s="149"/>
      <c r="C42" s="149"/>
      <c r="D42" s="40" t="s">
        <v>52</v>
      </c>
      <c r="E42" s="40" t="s">
        <v>29</v>
      </c>
      <c r="F42" s="41">
        <v>1</v>
      </c>
      <c r="G42" s="28">
        <v>70</v>
      </c>
      <c r="H42" s="28">
        <v>74.900000000000006</v>
      </c>
      <c r="I42" s="28">
        <v>73.5</v>
      </c>
      <c r="J42" s="28"/>
      <c r="K42" s="28"/>
      <c r="L42" s="28"/>
      <c r="M42" s="28"/>
      <c r="N42" s="28"/>
      <c r="O42" s="28"/>
      <c r="P42" s="42">
        <f t="shared" si="15"/>
        <v>72.8</v>
      </c>
      <c r="Q42" s="43">
        <f t="shared" si="16"/>
        <v>72.8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</row>
    <row r="43" spans="1:80" s="11" customFormat="1" ht="15.75" x14ac:dyDescent="0.25">
      <c r="A43" s="149"/>
      <c r="B43" s="149"/>
      <c r="C43" s="149"/>
      <c r="D43" s="36" t="s">
        <v>54</v>
      </c>
      <c r="E43" s="36" t="s">
        <v>29</v>
      </c>
      <c r="F43" s="37">
        <v>8</v>
      </c>
      <c r="G43" s="28">
        <v>70</v>
      </c>
      <c r="H43" s="28">
        <v>74.900000000000006</v>
      </c>
      <c r="I43" s="28">
        <v>73.5</v>
      </c>
      <c r="J43" s="28"/>
      <c r="K43" s="28"/>
      <c r="L43" s="28"/>
      <c r="M43" s="28"/>
      <c r="N43" s="28"/>
      <c r="O43" s="28"/>
      <c r="P43" s="38">
        <f t="shared" si="15"/>
        <v>72.8</v>
      </c>
      <c r="Q43" s="39">
        <f t="shared" si="16"/>
        <v>582.4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</row>
    <row r="44" spans="1:80" s="11" customFormat="1" ht="15.75" x14ac:dyDescent="0.25">
      <c r="A44" s="126"/>
      <c r="B44" s="126"/>
      <c r="C44" s="126"/>
      <c r="D44" s="115" t="s">
        <v>50</v>
      </c>
      <c r="E44" s="115" t="s">
        <v>29</v>
      </c>
      <c r="F44" s="27">
        <v>3</v>
      </c>
      <c r="G44" s="28">
        <v>70</v>
      </c>
      <c r="H44" s="28">
        <v>74.900000000000006</v>
      </c>
      <c r="I44" s="28">
        <v>73.5</v>
      </c>
      <c r="J44" s="28"/>
      <c r="K44" s="28"/>
      <c r="L44" s="28"/>
      <c r="M44" s="28"/>
      <c r="N44" s="28"/>
      <c r="O44" s="28"/>
      <c r="P44" s="28">
        <f t="shared" si="11"/>
        <v>72.8</v>
      </c>
      <c r="Q44" s="29">
        <f t="shared" si="12"/>
        <v>218.39999999999998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</row>
    <row r="45" spans="1:80" s="13" customFormat="1" ht="15.75" x14ac:dyDescent="0.25">
      <c r="A45" s="113"/>
      <c r="B45" s="140" t="s">
        <v>53</v>
      </c>
      <c r="C45" s="141"/>
      <c r="D45" s="30"/>
      <c r="E45" s="30" t="s">
        <v>29</v>
      </c>
      <c r="F45" s="31">
        <f>SUM(F41:F44)</f>
        <v>112</v>
      </c>
      <c r="G45" s="32"/>
      <c r="H45" s="33"/>
      <c r="I45" s="33"/>
      <c r="J45" s="33"/>
      <c r="K45" s="33"/>
      <c r="L45" s="33"/>
      <c r="M45" s="33"/>
      <c r="N45" s="33"/>
      <c r="O45" s="33"/>
      <c r="P45" s="34"/>
      <c r="Q45" s="35">
        <f>SUM(Q41:Q44)</f>
        <v>8153.5999999999995</v>
      </c>
    </row>
    <row r="46" spans="1:80" s="11" customFormat="1" ht="30.75" customHeight="1" x14ac:dyDescent="0.25">
      <c r="A46" s="124">
        <v>10</v>
      </c>
      <c r="B46" s="127" t="s">
        <v>49</v>
      </c>
      <c r="C46" s="124" t="s">
        <v>66</v>
      </c>
      <c r="D46" s="115" t="s">
        <v>51</v>
      </c>
      <c r="E46" s="115" t="s">
        <v>29</v>
      </c>
      <c r="F46" s="27">
        <v>60</v>
      </c>
      <c r="G46" s="28">
        <v>136.5</v>
      </c>
      <c r="H46" s="28">
        <v>146.06</v>
      </c>
      <c r="I46" s="28">
        <v>143.33000000000001</v>
      </c>
      <c r="J46" s="28"/>
      <c r="K46" s="28"/>
      <c r="L46" s="28"/>
      <c r="M46" s="28"/>
      <c r="N46" s="28"/>
      <c r="O46" s="28"/>
      <c r="P46" s="28">
        <f t="shared" ref="P46:P48" si="17">ROUND((G46+H46+I46)/3,2)</f>
        <v>141.96</v>
      </c>
      <c r="Q46" s="29">
        <f t="shared" ref="Q46:Q48" si="18">F46*P46</f>
        <v>8517.6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</row>
    <row r="47" spans="1:80" s="11" customFormat="1" ht="15.75" x14ac:dyDescent="0.25">
      <c r="A47" s="149"/>
      <c r="B47" s="149"/>
      <c r="C47" s="14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80" s="11" customFormat="1" ht="15.75" x14ac:dyDescent="0.25">
      <c r="A48" s="149"/>
      <c r="B48" s="149"/>
      <c r="C48" s="149"/>
      <c r="D48" s="36" t="s">
        <v>54</v>
      </c>
      <c r="E48" s="36" t="s">
        <v>29</v>
      </c>
      <c r="F48" s="37">
        <v>10</v>
      </c>
      <c r="G48" s="28">
        <v>136.5</v>
      </c>
      <c r="H48" s="28">
        <v>146.06</v>
      </c>
      <c r="I48" s="28">
        <v>143.33000000000001</v>
      </c>
      <c r="J48" s="28"/>
      <c r="K48" s="28"/>
      <c r="L48" s="28"/>
      <c r="M48" s="28"/>
      <c r="N48" s="28"/>
      <c r="O48" s="28"/>
      <c r="P48" s="38">
        <f t="shared" si="17"/>
        <v>141.96</v>
      </c>
      <c r="Q48" s="39">
        <f t="shared" si="18"/>
        <v>1419.6000000000001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</row>
    <row r="49" spans="1:80" s="11" customFormat="1" ht="15.75" x14ac:dyDescent="0.25">
      <c r="A49" s="126"/>
      <c r="B49" s="126"/>
      <c r="C49" s="126"/>
      <c r="D49" s="115" t="s">
        <v>50</v>
      </c>
      <c r="E49" s="115" t="s">
        <v>29</v>
      </c>
      <c r="F49" s="27">
        <v>10</v>
      </c>
      <c r="G49" s="28">
        <v>136.5</v>
      </c>
      <c r="H49" s="28">
        <v>146.06</v>
      </c>
      <c r="I49" s="28">
        <v>143.33000000000001</v>
      </c>
      <c r="J49" s="28"/>
      <c r="K49" s="28"/>
      <c r="L49" s="28"/>
      <c r="M49" s="28"/>
      <c r="N49" s="28"/>
      <c r="O49" s="28"/>
      <c r="P49" s="28">
        <f t="shared" si="11"/>
        <v>141.96</v>
      </c>
      <c r="Q49" s="29">
        <f t="shared" si="12"/>
        <v>1419.6000000000001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</row>
    <row r="50" spans="1:80" s="13" customFormat="1" ht="15.75" x14ac:dyDescent="0.25">
      <c r="A50" s="113"/>
      <c r="B50" s="140" t="s">
        <v>53</v>
      </c>
      <c r="C50" s="141"/>
      <c r="D50" s="30"/>
      <c r="E50" s="30" t="s">
        <v>29</v>
      </c>
      <c r="F50" s="31">
        <f>SUM(F46:F49)</f>
        <v>80</v>
      </c>
      <c r="G50" s="32"/>
      <c r="H50" s="33"/>
      <c r="I50" s="33"/>
      <c r="J50" s="33"/>
      <c r="K50" s="33"/>
      <c r="L50" s="33"/>
      <c r="M50" s="33"/>
      <c r="N50" s="33"/>
      <c r="O50" s="33"/>
      <c r="P50" s="34"/>
      <c r="Q50" s="35">
        <f>SUM(Q46+Q48+Q49)</f>
        <v>11356.800000000001</v>
      </c>
    </row>
    <row r="51" spans="1:80" s="11" customFormat="1" ht="15.75" x14ac:dyDescent="0.25">
      <c r="A51" s="124">
        <v>11</v>
      </c>
      <c r="B51" s="127" t="s">
        <v>32</v>
      </c>
      <c r="C51" s="124" t="s">
        <v>33</v>
      </c>
      <c r="D51" s="115" t="s">
        <v>51</v>
      </c>
      <c r="E51" s="115" t="s">
        <v>29</v>
      </c>
      <c r="F51" s="27">
        <v>100</v>
      </c>
      <c r="G51" s="28">
        <v>10.210000000000001</v>
      </c>
      <c r="H51" s="28">
        <v>10.92</v>
      </c>
      <c r="I51" s="28">
        <v>10.72</v>
      </c>
      <c r="J51" s="28"/>
      <c r="K51" s="28"/>
      <c r="L51" s="28"/>
      <c r="M51" s="28"/>
      <c r="N51" s="28"/>
      <c r="O51" s="28"/>
      <c r="P51" s="28">
        <f t="shared" si="11"/>
        <v>10.62</v>
      </c>
      <c r="Q51" s="29">
        <f>F51*P51</f>
        <v>1062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</row>
    <row r="52" spans="1:80" s="11" customFormat="1" ht="15.75" x14ac:dyDescent="0.25">
      <c r="A52" s="125"/>
      <c r="B52" s="128"/>
      <c r="C52" s="125"/>
      <c r="D52" s="115" t="s">
        <v>52</v>
      </c>
      <c r="E52" s="115" t="s">
        <v>29</v>
      </c>
      <c r="F52" s="27">
        <v>1</v>
      </c>
      <c r="G52" s="28">
        <v>10.210000000000001</v>
      </c>
      <c r="H52" s="28">
        <v>10.92</v>
      </c>
      <c r="I52" s="28">
        <v>10.72</v>
      </c>
      <c r="J52" s="28"/>
      <c r="K52" s="28"/>
      <c r="L52" s="28"/>
      <c r="M52" s="28"/>
      <c r="N52" s="28"/>
      <c r="O52" s="28"/>
      <c r="P52" s="28">
        <f t="shared" si="11"/>
        <v>10.62</v>
      </c>
      <c r="Q52" s="29">
        <f>F52*P52</f>
        <v>10.62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</row>
    <row r="53" spans="1:80" s="11" customFormat="1" ht="15.75" x14ac:dyDescent="0.25">
      <c r="A53" s="142"/>
      <c r="B53" s="151"/>
      <c r="C53" s="142"/>
      <c r="D53" s="115" t="s">
        <v>54</v>
      </c>
      <c r="E53" s="115" t="s">
        <v>29</v>
      </c>
      <c r="F53" s="27">
        <v>10</v>
      </c>
      <c r="G53" s="28">
        <v>10.210000000000001</v>
      </c>
      <c r="H53" s="28">
        <v>10.92</v>
      </c>
      <c r="I53" s="28">
        <v>10.72</v>
      </c>
      <c r="J53" s="28"/>
      <c r="K53" s="28"/>
      <c r="L53" s="28"/>
      <c r="M53" s="28"/>
      <c r="N53" s="28"/>
      <c r="O53" s="28"/>
      <c r="P53" s="28">
        <f t="shared" si="11"/>
        <v>10.62</v>
      </c>
      <c r="Q53" s="29">
        <f>F53*P53</f>
        <v>106.19999999999999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</row>
    <row r="54" spans="1:80" s="13" customFormat="1" ht="15.75" x14ac:dyDescent="0.25">
      <c r="A54" s="113"/>
      <c r="B54" s="140" t="s">
        <v>53</v>
      </c>
      <c r="C54" s="141"/>
      <c r="D54" s="30"/>
      <c r="E54" s="30" t="s">
        <v>29</v>
      </c>
      <c r="F54" s="31">
        <f>SUM(F51:F53)</f>
        <v>111</v>
      </c>
      <c r="G54" s="32"/>
      <c r="H54" s="33"/>
      <c r="I54" s="33"/>
      <c r="J54" s="33"/>
      <c r="K54" s="33"/>
      <c r="L54" s="33"/>
      <c r="M54" s="33"/>
      <c r="N54" s="33"/>
      <c r="O54" s="33"/>
      <c r="P54" s="34"/>
      <c r="Q54" s="35">
        <f>SUM(Q51:Q53)</f>
        <v>1178.82</v>
      </c>
    </row>
    <row r="55" spans="1:80" s="11" customFormat="1" ht="29.25" customHeight="1" x14ac:dyDescent="0.25">
      <c r="A55" s="124">
        <v>12</v>
      </c>
      <c r="B55" s="127" t="s">
        <v>34</v>
      </c>
      <c r="C55" s="124" t="s">
        <v>57</v>
      </c>
      <c r="D55" s="115" t="s">
        <v>51</v>
      </c>
      <c r="E55" s="115" t="s">
        <v>55</v>
      </c>
      <c r="F55" s="27">
        <v>120</v>
      </c>
      <c r="G55" s="28">
        <v>124.9</v>
      </c>
      <c r="H55" s="28">
        <v>133.63999999999999</v>
      </c>
      <c r="I55" s="28">
        <v>131.15</v>
      </c>
      <c r="J55" s="28"/>
      <c r="K55" s="28"/>
      <c r="L55" s="28"/>
      <c r="M55" s="28"/>
      <c r="N55" s="28"/>
      <c r="O55" s="28"/>
      <c r="P55" s="28">
        <f t="shared" ref="P55:P56" si="19">ROUND((G55+H55+I55)/3,2)</f>
        <v>129.9</v>
      </c>
      <c r="Q55" s="29">
        <f t="shared" ref="Q55:Q57" si="20">F55*P55</f>
        <v>15588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 s="11" customFormat="1" ht="15.75" x14ac:dyDescent="0.25">
      <c r="A56" s="149"/>
      <c r="B56" s="149"/>
      <c r="C56" s="149"/>
      <c r="D56" s="36" t="s">
        <v>54</v>
      </c>
      <c r="E56" s="36" t="s">
        <v>55</v>
      </c>
      <c r="F56" s="37">
        <v>10</v>
      </c>
      <c r="G56" s="28">
        <v>124.9</v>
      </c>
      <c r="H56" s="28">
        <v>133.63999999999999</v>
      </c>
      <c r="I56" s="28">
        <v>131.15</v>
      </c>
      <c r="J56" s="28"/>
      <c r="K56" s="28"/>
      <c r="L56" s="28"/>
      <c r="M56" s="28"/>
      <c r="N56" s="28"/>
      <c r="O56" s="28"/>
      <c r="P56" s="38">
        <f t="shared" si="19"/>
        <v>129.9</v>
      </c>
      <c r="Q56" s="39">
        <f t="shared" si="20"/>
        <v>1299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 s="11" customFormat="1" ht="15.75" x14ac:dyDescent="0.25">
      <c r="A57" s="126"/>
      <c r="B57" s="126"/>
      <c r="C57" s="126"/>
      <c r="D57" s="115" t="s">
        <v>50</v>
      </c>
      <c r="E57" s="115" t="s">
        <v>55</v>
      </c>
      <c r="F57" s="27">
        <v>6</v>
      </c>
      <c r="G57" s="28">
        <v>124.9</v>
      </c>
      <c r="H57" s="28">
        <v>133.63999999999999</v>
      </c>
      <c r="I57" s="28">
        <v>131.15</v>
      </c>
      <c r="J57" s="28"/>
      <c r="K57" s="28"/>
      <c r="L57" s="28"/>
      <c r="M57" s="28"/>
      <c r="N57" s="28"/>
      <c r="O57" s="28"/>
      <c r="P57" s="28">
        <f t="shared" si="11"/>
        <v>129.9</v>
      </c>
      <c r="Q57" s="29">
        <f t="shared" si="20"/>
        <v>779.40000000000009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 s="13" customFormat="1" ht="15.75" x14ac:dyDescent="0.25">
      <c r="A58" s="113"/>
      <c r="B58" s="140" t="s">
        <v>53</v>
      </c>
      <c r="C58" s="141"/>
      <c r="D58" s="30"/>
      <c r="E58" s="30" t="s">
        <v>55</v>
      </c>
      <c r="F58" s="31">
        <f>SUM(F55:F57)</f>
        <v>136</v>
      </c>
      <c r="G58" s="32"/>
      <c r="H58" s="33"/>
      <c r="I58" s="33"/>
      <c r="J58" s="33"/>
      <c r="K58" s="33"/>
      <c r="L58" s="33"/>
      <c r="M58" s="33"/>
      <c r="N58" s="33"/>
      <c r="O58" s="33"/>
      <c r="P58" s="34"/>
      <c r="Q58" s="35">
        <f>SUM(Q55:Q57)</f>
        <v>17666.400000000001</v>
      </c>
    </row>
    <row r="59" spans="1:80" s="11" customFormat="1" ht="29.25" customHeight="1" x14ac:dyDescent="0.25">
      <c r="A59" s="124">
        <v>13</v>
      </c>
      <c r="B59" s="127" t="s">
        <v>35</v>
      </c>
      <c r="C59" s="124" t="s">
        <v>72</v>
      </c>
      <c r="D59" s="115" t="s">
        <v>51</v>
      </c>
      <c r="E59" s="115" t="s">
        <v>29</v>
      </c>
      <c r="F59" s="27">
        <v>500</v>
      </c>
      <c r="G59" s="28">
        <v>8.74</v>
      </c>
      <c r="H59" s="28">
        <v>9.35</v>
      </c>
      <c r="I59" s="28">
        <v>9.18</v>
      </c>
      <c r="J59" s="28"/>
      <c r="K59" s="28"/>
      <c r="L59" s="28"/>
      <c r="M59" s="28"/>
      <c r="N59" s="28"/>
      <c r="O59" s="28"/>
      <c r="P59" s="28">
        <f t="shared" ref="P59:P61" si="21">ROUND((G59+H59+I59)/3,2)</f>
        <v>9.09</v>
      </c>
      <c r="Q59" s="29">
        <f t="shared" ref="Q59:Q61" si="22">F59*P59</f>
        <v>4545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 s="11" customFormat="1" ht="15.75" x14ac:dyDescent="0.25">
      <c r="A60" s="149"/>
      <c r="B60" s="149"/>
      <c r="C60" s="149"/>
      <c r="D60" s="40" t="s">
        <v>52</v>
      </c>
      <c r="E60" s="40" t="s">
        <v>29</v>
      </c>
      <c r="F60" s="41">
        <v>4</v>
      </c>
      <c r="G60" s="28">
        <v>8.74</v>
      </c>
      <c r="H60" s="28">
        <v>9.35</v>
      </c>
      <c r="I60" s="28">
        <v>9.18</v>
      </c>
      <c r="J60" s="28"/>
      <c r="K60" s="28"/>
      <c r="L60" s="28"/>
      <c r="M60" s="28"/>
      <c r="N60" s="28"/>
      <c r="O60" s="28"/>
      <c r="P60" s="42">
        <f t="shared" si="21"/>
        <v>9.09</v>
      </c>
      <c r="Q60" s="43">
        <f t="shared" si="22"/>
        <v>36.36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 s="11" customFormat="1" ht="15.75" x14ac:dyDescent="0.25">
      <c r="A61" s="149"/>
      <c r="B61" s="149"/>
      <c r="C61" s="149"/>
      <c r="D61" s="36" t="s">
        <v>54</v>
      </c>
      <c r="E61" s="36" t="s">
        <v>29</v>
      </c>
      <c r="F61" s="37">
        <v>200</v>
      </c>
      <c r="G61" s="28">
        <v>8.74</v>
      </c>
      <c r="H61" s="28">
        <v>9.35</v>
      </c>
      <c r="I61" s="28">
        <v>9.18</v>
      </c>
      <c r="J61" s="28"/>
      <c r="K61" s="28"/>
      <c r="L61" s="28"/>
      <c r="M61" s="28"/>
      <c r="N61" s="28"/>
      <c r="O61" s="28"/>
      <c r="P61" s="38">
        <f t="shared" si="21"/>
        <v>9.09</v>
      </c>
      <c r="Q61" s="39">
        <f t="shared" si="22"/>
        <v>1818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 s="11" customFormat="1" ht="109.5" customHeight="1" x14ac:dyDescent="0.25">
      <c r="A62" s="126"/>
      <c r="B62" s="126"/>
      <c r="C62" s="126"/>
      <c r="D62" s="115" t="s">
        <v>50</v>
      </c>
      <c r="E62" s="115" t="s">
        <v>29</v>
      </c>
      <c r="F62" s="27">
        <v>35</v>
      </c>
      <c r="G62" s="28">
        <v>8.74</v>
      </c>
      <c r="H62" s="28">
        <v>9.35</v>
      </c>
      <c r="I62" s="28">
        <v>9.18</v>
      </c>
      <c r="J62" s="28"/>
      <c r="K62" s="28"/>
      <c r="L62" s="28"/>
      <c r="M62" s="28"/>
      <c r="N62" s="28"/>
      <c r="O62" s="28"/>
      <c r="P62" s="28">
        <f t="shared" si="11"/>
        <v>9.09</v>
      </c>
      <c r="Q62" s="29">
        <f t="shared" si="12"/>
        <v>318.14999999999998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 s="13" customFormat="1" ht="15.75" x14ac:dyDescent="0.25">
      <c r="A63" s="113"/>
      <c r="B63" s="140" t="s">
        <v>53</v>
      </c>
      <c r="C63" s="141"/>
      <c r="D63" s="30"/>
      <c r="E63" s="30" t="s">
        <v>29</v>
      </c>
      <c r="F63" s="31">
        <f>SUM(F59:F62)</f>
        <v>739</v>
      </c>
      <c r="G63" s="32"/>
      <c r="H63" s="33"/>
      <c r="I63" s="33"/>
      <c r="J63" s="33"/>
      <c r="K63" s="33"/>
      <c r="L63" s="33"/>
      <c r="M63" s="33"/>
      <c r="N63" s="33"/>
      <c r="O63" s="33"/>
      <c r="P63" s="34"/>
      <c r="Q63" s="35">
        <f>SUM(Q59:Q62)</f>
        <v>6717.5099999999993</v>
      </c>
    </row>
    <row r="64" spans="1:80" s="11" customFormat="1" ht="15.75" x14ac:dyDescent="0.25">
      <c r="A64" s="124">
        <v>14</v>
      </c>
      <c r="B64" s="127" t="s">
        <v>74</v>
      </c>
      <c r="C64" s="124" t="s">
        <v>73</v>
      </c>
      <c r="D64" s="27" t="s">
        <v>51</v>
      </c>
      <c r="E64" s="27" t="s">
        <v>29</v>
      </c>
      <c r="F64" s="27">
        <v>40</v>
      </c>
      <c r="G64" s="28">
        <v>227.71</v>
      </c>
      <c r="H64" s="28">
        <v>243.65</v>
      </c>
      <c r="I64" s="28">
        <v>239.1</v>
      </c>
      <c r="J64" s="28"/>
      <c r="K64" s="28"/>
      <c r="L64" s="28"/>
      <c r="M64" s="28"/>
      <c r="N64" s="28"/>
      <c r="O64" s="28"/>
      <c r="P64" s="28">
        <f t="shared" ref="P64" si="23">ROUND((G64+H64+I64)/3,2)</f>
        <v>236.82</v>
      </c>
      <c r="Q64" s="29">
        <f t="shared" ref="Q64" si="24">F64*P64</f>
        <v>9472.7999999999993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 s="11" customFormat="1" ht="15.75" x14ac:dyDescent="0.25">
      <c r="A65" s="126"/>
      <c r="B65" s="126"/>
      <c r="C65" s="126"/>
      <c r="D65" s="27" t="s">
        <v>50</v>
      </c>
      <c r="E65" s="27" t="s">
        <v>29</v>
      </c>
      <c r="F65" s="27">
        <v>3</v>
      </c>
      <c r="G65" s="28">
        <v>227.71</v>
      </c>
      <c r="H65" s="28">
        <v>243.65</v>
      </c>
      <c r="I65" s="28">
        <v>239.1</v>
      </c>
      <c r="J65" s="28"/>
      <c r="K65" s="28"/>
      <c r="L65" s="28"/>
      <c r="M65" s="28"/>
      <c r="N65" s="28"/>
      <c r="O65" s="28"/>
      <c r="P65" s="28">
        <f t="shared" ref="P65:P70" si="25">ROUND((G65+H65+I65)/3,2)</f>
        <v>236.82</v>
      </c>
      <c r="Q65" s="29">
        <f t="shared" ref="Q65:Q70" si="26">F65*P65</f>
        <v>710.46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 s="13" customFormat="1" ht="15.75" x14ac:dyDescent="0.25">
      <c r="A66" s="113"/>
      <c r="B66" s="140" t="s">
        <v>53</v>
      </c>
      <c r="C66" s="141"/>
      <c r="D66" s="30"/>
      <c r="E66" s="30" t="s">
        <v>29</v>
      </c>
      <c r="F66" s="31">
        <f>SUM(F64:F65)</f>
        <v>43</v>
      </c>
      <c r="G66" s="32"/>
      <c r="H66" s="33"/>
      <c r="I66" s="33"/>
      <c r="J66" s="33"/>
      <c r="K66" s="33"/>
      <c r="L66" s="33"/>
      <c r="M66" s="33"/>
      <c r="N66" s="33"/>
      <c r="O66" s="33"/>
      <c r="P66" s="34"/>
      <c r="Q66" s="35">
        <f>SUM(Q64+Q65)</f>
        <v>10183.259999999998</v>
      </c>
    </row>
    <row r="67" spans="1:80" s="11" customFormat="1" ht="15" customHeight="1" x14ac:dyDescent="0.25">
      <c r="A67" s="124">
        <v>15</v>
      </c>
      <c r="B67" s="127" t="s">
        <v>36</v>
      </c>
      <c r="C67" s="124" t="s">
        <v>58</v>
      </c>
      <c r="D67" s="27" t="s">
        <v>51</v>
      </c>
      <c r="E67" s="27" t="s">
        <v>29</v>
      </c>
      <c r="F67" s="27">
        <v>45</v>
      </c>
      <c r="G67" s="28">
        <v>57.44</v>
      </c>
      <c r="H67" s="28">
        <v>61.46</v>
      </c>
      <c r="I67" s="28">
        <v>60.31</v>
      </c>
      <c r="J67" s="28"/>
      <c r="K67" s="28"/>
      <c r="L67" s="28"/>
      <c r="M67" s="28"/>
      <c r="N67" s="28"/>
      <c r="O67" s="28"/>
      <c r="P67" s="28">
        <f t="shared" ref="P67:P69" si="27">ROUND((G67+H67+I67)/3,2)</f>
        <v>59.74</v>
      </c>
      <c r="Q67" s="29">
        <f t="shared" ref="Q67:Q69" si="28">F67*P67</f>
        <v>2688.3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s="11" customFormat="1" ht="15.75" x14ac:dyDescent="0.25">
      <c r="A68" s="125"/>
      <c r="B68" s="128"/>
      <c r="C68" s="125"/>
      <c r="D68" s="37" t="s">
        <v>52</v>
      </c>
      <c r="E68" s="37" t="s">
        <v>29</v>
      </c>
      <c r="F68" s="37">
        <v>1</v>
      </c>
      <c r="G68" s="28">
        <v>57.44</v>
      </c>
      <c r="H68" s="28">
        <v>61.46</v>
      </c>
      <c r="I68" s="28">
        <v>60.31</v>
      </c>
      <c r="J68" s="28"/>
      <c r="K68" s="28"/>
      <c r="L68" s="28"/>
      <c r="M68" s="28"/>
      <c r="N68" s="28"/>
      <c r="O68" s="28"/>
      <c r="P68" s="38">
        <f t="shared" si="27"/>
        <v>59.74</v>
      </c>
      <c r="Q68" s="39">
        <f t="shared" si="28"/>
        <v>59.74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 s="11" customFormat="1" ht="38.25" customHeight="1" x14ac:dyDescent="0.25">
      <c r="A69" s="149"/>
      <c r="B69" s="149"/>
      <c r="C69" s="149"/>
      <c r="D69" s="37" t="s">
        <v>54</v>
      </c>
      <c r="E69" s="37" t="s">
        <v>29</v>
      </c>
      <c r="F69" s="37">
        <v>5</v>
      </c>
      <c r="G69" s="28">
        <v>57.44</v>
      </c>
      <c r="H69" s="28">
        <v>61.46</v>
      </c>
      <c r="I69" s="28">
        <v>60.31</v>
      </c>
      <c r="J69" s="28"/>
      <c r="K69" s="28"/>
      <c r="L69" s="28"/>
      <c r="M69" s="28"/>
      <c r="N69" s="28"/>
      <c r="O69" s="28"/>
      <c r="P69" s="38">
        <f t="shared" si="27"/>
        <v>59.74</v>
      </c>
      <c r="Q69" s="39">
        <f t="shared" si="28"/>
        <v>298.7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 s="11" customFormat="1" ht="15.75" x14ac:dyDescent="0.25">
      <c r="A70" s="126"/>
      <c r="B70" s="126"/>
      <c r="C70" s="126"/>
      <c r="D70" s="27" t="s">
        <v>50</v>
      </c>
      <c r="E70" s="27" t="s">
        <v>29</v>
      </c>
      <c r="F70" s="27">
        <v>3</v>
      </c>
      <c r="G70" s="28">
        <v>57.44</v>
      </c>
      <c r="H70" s="28">
        <v>61.46</v>
      </c>
      <c r="I70" s="28">
        <v>60.31</v>
      </c>
      <c r="J70" s="28"/>
      <c r="K70" s="28"/>
      <c r="L70" s="28"/>
      <c r="M70" s="28"/>
      <c r="N70" s="28"/>
      <c r="O70" s="28"/>
      <c r="P70" s="28">
        <f t="shared" si="25"/>
        <v>59.74</v>
      </c>
      <c r="Q70" s="29">
        <f t="shared" si="26"/>
        <v>179.22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 s="13" customFormat="1" ht="15.75" x14ac:dyDescent="0.25">
      <c r="A71" s="113"/>
      <c r="B71" s="140" t="s">
        <v>53</v>
      </c>
      <c r="C71" s="141"/>
      <c r="D71" s="30"/>
      <c r="E71" s="30" t="s">
        <v>29</v>
      </c>
      <c r="F71" s="31">
        <f>SUM(F67:F70)</f>
        <v>54</v>
      </c>
      <c r="G71" s="32"/>
      <c r="H71" s="33"/>
      <c r="I71" s="33"/>
      <c r="J71" s="33"/>
      <c r="K71" s="33"/>
      <c r="L71" s="33"/>
      <c r="M71" s="33"/>
      <c r="N71" s="33"/>
      <c r="O71" s="33"/>
      <c r="P71" s="34"/>
      <c r="Q71" s="35">
        <f>SUM(Q67:Q70)</f>
        <v>3225.9599999999996</v>
      </c>
    </row>
    <row r="72" spans="1:80" s="11" customFormat="1" ht="15.75" x14ac:dyDescent="0.25">
      <c r="A72" s="156">
        <v>16</v>
      </c>
      <c r="B72" s="127" t="s">
        <v>37</v>
      </c>
      <c r="C72" s="158" t="s">
        <v>67</v>
      </c>
      <c r="D72" s="27" t="s">
        <v>51</v>
      </c>
      <c r="E72" s="27" t="s">
        <v>29</v>
      </c>
      <c r="F72" s="27">
        <v>10</v>
      </c>
      <c r="G72" s="28">
        <v>78.55</v>
      </c>
      <c r="H72" s="28">
        <v>84.05</v>
      </c>
      <c r="I72" s="28">
        <v>82.48</v>
      </c>
      <c r="J72" s="28"/>
      <c r="K72" s="28"/>
      <c r="L72" s="28"/>
      <c r="M72" s="28"/>
      <c r="N72" s="28"/>
      <c r="O72" s="28"/>
      <c r="P72" s="28">
        <f t="shared" ref="P72:P73" si="29">ROUND((G72+H72+I72)/3,2)</f>
        <v>81.69</v>
      </c>
      <c r="Q72" s="29">
        <f t="shared" ref="Q72:Q73" si="30">F72*P72</f>
        <v>816.9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 s="11" customFormat="1" ht="15.75" x14ac:dyDescent="0.25">
      <c r="A73" s="157"/>
      <c r="B73" s="128"/>
      <c r="C73" s="159"/>
      <c r="D73" s="27" t="s">
        <v>52</v>
      </c>
      <c r="E73" s="27" t="s">
        <v>29</v>
      </c>
      <c r="F73" s="27">
        <v>4</v>
      </c>
      <c r="G73" s="28">
        <v>78.55</v>
      </c>
      <c r="H73" s="28">
        <v>84.05</v>
      </c>
      <c r="I73" s="28">
        <v>82.48</v>
      </c>
      <c r="J73" s="28"/>
      <c r="K73" s="28"/>
      <c r="L73" s="28"/>
      <c r="M73" s="28"/>
      <c r="N73" s="28"/>
      <c r="O73" s="28"/>
      <c r="P73" s="28">
        <f t="shared" si="29"/>
        <v>81.69</v>
      </c>
      <c r="Q73" s="29">
        <f t="shared" si="30"/>
        <v>326.76</v>
      </c>
      <c r="R73" s="4"/>
      <c r="S73" s="4"/>
      <c r="T73" s="6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 s="13" customFormat="1" ht="15.75" x14ac:dyDescent="0.25">
      <c r="A74" s="113"/>
      <c r="B74" s="140" t="s">
        <v>53</v>
      </c>
      <c r="C74" s="141"/>
      <c r="D74" s="30"/>
      <c r="E74" s="30" t="s">
        <v>29</v>
      </c>
      <c r="F74" s="31">
        <f>SUM(F72:F73)</f>
        <v>14</v>
      </c>
      <c r="G74" s="32"/>
      <c r="H74" s="33"/>
      <c r="I74" s="33"/>
      <c r="J74" s="33"/>
      <c r="K74" s="33"/>
      <c r="L74" s="33"/>
      <c r="M74" s="33"/>
      <c r="N74" s="33"/>
      <c r="O74" s="33"/>
      <c r="P74" s="34"/>
      <c r="Q74" s="35">
        <f>SUM(Q72:Q73)</f>
        <v>1143.6599999999999</v>
      </c>
    </row>
    <row r="75" spans="1:80" s="11" customFormat="1" ht="15.75" x14ac:dyDescent="0.25">
      <c r="A75" s="156">
        <v>17</v>
      </c>
      <c r="B75" s="127" t="s">
        <v>38</v>
      </c>
      <c r="C75" s="161" t="s">
        <v>68</v>
      </c>
      <c r="D75" s="27" t="s">
        <v>51</v>
      </c>
      <c r="E75" s="27" t="s">
        <v>39</v>
      </c>
      <c r="F75" s="27">
        <v>5</v>
      </c>
      <c r="G75" s="28">
        <v>546</v>
      </c>
      <c r="H75" s="28">
        <v>584.22</v>
      </c>
      <c r="I75" s="28">
        <v>573.29999999999995</v>
      </c>
      <c r="J75" s="28"/>
      <c r="K75" s="28"/>
      <c r="L75" s="28"/>
      <c r="M75" s="28"/>
      <c r="N75" s="28"/>
      <c r="O75" s="28"/>
      <c r="P75" s="28">
        <f t="shared" ref="P75" si="31">ROUND((G75+H75+I75)/3,2)</f>
        <v>567.84</v>
      </c>
      <c r="Q75" s="29">
        <f t="shared" ref="Q75" si="32">F75*P75</f>
        <v>2839.2000000000003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 s="11" customFormat="1" ht="15.75" x14ac:dyDescent="0.25">
      <c r="A76" s="160"/>
      <c r="B76" s="126"/>
      <c r="C76" s="162"/>
      <c r="D76" s="27" t="s">
        <v>50</v>
      </c>
      <c r="E76" s="27" t="s">
        <v>39</v>
      </c>
      <c r="F76" s="27">
        <v>3</v>
      </c>
      <c r="G76" s="28">
        <v>546</v>
      </c>
      <c r="H76" s="28">
        <v>584.22</v>
      </c>
      <c r="I76" s="28">
        <v>573.29999999999995</v>
      </c>
      <c r="J76" s="28"/>
      <c r="K76" s="28"/>
      <c r="L76" s="28"/>
      <c r="M76" s="28"/>
      <c r="N76" s="28"/>
      <c r="O76" s="28"/>
      <c r="P76" s="28">
        <f t="shared" ref="P76" si="33">ROUND((G76+H76+I76)/3,2)</f>
        <v>567.84</v>
      </c>
      <c r="Q76" s="29">
        <f t="shared" ref="Q76" si="34">F76*P76</f>
        <v>1703.52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 s="13" customFormat="1" ht="15.75" x14ac:dyDescent="0.25">
      <c r="A77" s="113"/>
      <c r="B77" s="140" t="s">
        <v>53</v>
      </c>
      <c r="C77" s="166"/>
      <c r="D77" s="30"/>
      <c r="E77" s="30" t="s">
        <v>39</v>
      </c>
      <c r="F77" s="31">
        <f>SUM(F75:F76)</f>
        <v>8</v>
      </c>
      <c r="G77" s="32"/>
      <c r="H77" s="33"/>
      <c r="I77" s="33"/>
      <c r="J77" s="33"/>
      <c r="K77" s="33"/>
      <c r="L77" s="33"/>
      <c r="M77" s="33"/>
      <c r="N77" s="33"/>
      <c r="O77" s="33"/>
      <c r="P77" s="34"/>
      <c r="Q77" s="35">
        <f>SUM(Q75:Q76)</f>
        <v>4542.72</v>
      </c>
    </row>
    <row r="78" spans="1:80" s="4" customFormat="1" ht="15.75" x14ac:dyDescent="0.25">
      <c r="A78" s="156">
        <v>18</v>
      </c>
      <c r="B78" s="143" t="s">
        <v>15</v>
      </c>
      <c r="C78" s="144" t="s">
        <v>69</v>
      </c>
      <c r="D78" s="21" t="s">
        <v>52</v>
      </c>
      <c r="E78" s="21" t="s">
        <v>56</v>
      </c>
      <c r="F78" s="22">
        <v>2</v>
      </c>
      <c r="G78" s="28">
        <v>18.78</v>
      </c>
      <c r="H78" s="28">
        <v>20.09</v>
      </c>
      <c r="I78" s="28">
        <v>19.72</v>
      </c>
      <c r="J78" s="28"/>
      <c r="K78" s="28"/>
      <c r="L78" s="28"/>
      <c r="M78" s="28"/>
      <c r="N78" s="28"/>
      <c r="O78" s="28"/>
      <c r="P78" s="28">
        <f t="shared" ref="P78:P79" si="35">ROUND((G78+H78+I78)/3,2)</f>
        <v>19.53</v>
      </c>
      <c r="Q78" s="26">
        <f>F78*P78</f>
        <v>39.06</v>
      </c>
    </row>
    <row r="79" spans="1:80" s="11" customFormat="1" ht="15.75" x14ac:dyDescent="0.25">
      <c r="A79" s="165"/>
      <c r="B79" s="143"/>
      <c r="C79" s="144"/>
      <c r="D79" s="27" t="s">
        <v>51</v>
      </c>
      <c r="E79" s="27" t="s">
        <v>56</v>
      </c>
      <c r="F79" s="27">
        <v>8</v>
      </c>
      <c r="G79" s="28">
        <v>18.78</v>
      </c>
      <c r="H79" s="28">
        <v>20.09</v>
      </c>
      <c r="I79" s="28">
        <v>19.72</v>
      </c>
      <c r="J79" s="28"/>
      <c r="K79" s="28"/>
      <c r="L79" s="28"/>
      <c r="M79" s="28"/>
      <c r="N79" s="28"/>
      <c r="O79" s="28"/>
      <c r="P79" s="28">
        <f t="shared" si="35"/>
        <v>19.53</v>
      </c>
      <c r="Q79" s="29">
        <f>F79*P79</f>
        <v>156.24</v>
      </c>
      <c r="R79" s="4"/>
      <c r="S79" s="4"/>
      <c r="T79" s="4"/>
      <c r="U79" s="4"/>
      <c r="V79" s="4"/>
      <c r="W79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 s="13" customFormat="1" ht="16.5" customHeight="1" x14ac:dyDescent="0.25">
      <c r="A80" s="113"/>
      <c r="B80" s="140" t="s">
        <v>53</v>
      </c>
      <c r="C80" s="152"/>
      <c r="D80" s="30"/>
      <c r="E80" s="30" t="s">
        <v>56</v>
      </c>
      <c r="F80" s="31">
        <f>SUM(F78:F79)</f>
        <v>10</v>
      </c>
      <c r="G80" s="32"/>
      <c r="H80" s="33"/>
      <c r="I80" s="33"/>
      <c r="J80" s="33"/>
      <c r="K80" s="33"/>
      <c r="L80" s="33"/>
      <c r="M80" s="33"/>
      <c r="N80" s="33"/>
      <c r="O80" s="33"/>
      <c r="P80" s="48"/>
      <c r="Q80" s="35">
        <f>SUM(Q78:Q79)</f>
        <v>195.3</v>
      </c>
    </row>
    <row r="81" spans="1:17" s="4" customFormat="1" ht="47.25" x14ac:dyDescent="0.25">
      <c r="A81" s="115">
        <v>19</v>
      </c>
      <c r="B81" s="114" t="s">
        <v>22</v>
      </c>
      <c r="C81" s="49" t="s">
        <v>79</v>
      </c>
      <c r="D81" s="27" t="s">
        <v>51</v>
      </c>
      <c r="E81" s="27" t="s">
        <v>39</v>
      </c>
      <c r="F81" s="27">
        <v>6</v>
      </c>
      <c r="G81" s="28"/>
      <c r="H81" s="28"/>
      <c r="I81" s="28"/>
      <c r="J81" s="28">
        <v>2137.1</v>
      </c>
      <c r="K81" s="28">
        <v>2095.1999999999998</v>
      </c>
      <c r="L81" s="28">
        <v>2179.84</v>
      </c>
      <c r="M81" s="28"/>
      <c r="N81" s="28"/>
      <c r="O81" s="28"/>
      <c r="P81" s="28">
        <f>ROUND((J81+K81+L81)/3,2)</f>
        <v>2137.38</v>
      </c>
      <c r="Q81" s="29">
        <f>P81*F81</f>
        <v>12824.28</v>
      </c>
    </row>
    <row r="82" spans="1:17" s="13" customFormat="1" ht="28.5" customHeight="1" x14ac:dyDescent="0.25">
      <c r="A82" s="114"/>
      <c r="B82" s="140" t="s">
        <v>53</v>
      </c>
      <c r="C82" s="166"/>
      <c r="D82" s="50"/>
      <c r="E82" s="50" t="s">
        <v>39</v>
      </c>
      <c r="F82" s="50">
        <f>F81</f>
        <v>6</v>
      </c>
      <c r="G82" s="51"/>
      <c r="H82" s="51"/>
      <c r="I82" s="51"/>
      <c r="J82" s="51"/>
      <c r="K82" s="51"/>
      <c r="L82" s="51"/>
      <c r="M82" s="51"/>
      <c r="N82" s="51"/>
      <c r="O82" s="51"/>
      <c r="P82" s="48"/>
      <c r="Q82" s="52">
        <f>Q81</f>
        <v>12824.28</v>
      </c>
    </row>
    <row r="83" spans="1:17" s="4" customFormat="1" ht="22.5" customHeight="1" x14ac:dyDescent="0.25">
      <c r="A83" s="124">
        <v>20</v>
      </c>
      <c r="B83" s="127" t="s">
        <v>22</v>
      </c>
      <c r="C83" s="163" t="s">
        <v>23</v>
      </c>
      <c r="D83" s="27" t="s">
        <v>51</v>
      </c>
      <c r="E83" s="156" t="s">
        <v>39</v>
      </c>
      <c r="F83" s="27">
        <v>14</v>
      </c>
      <c r="G83" s="28"/>
      <c r="H83" s="28"/>
      <c r="I83" s="28"/>
      <c r="J83" s="28">
        <v>844.56</v>
      </c>
      <c r="K83" s="28">
        <v>828</v>
      </c>
      <c r="L83" s="28">
        <v>861.45</v>
      </c>
      <c r="M83" s="28"/>
      <c r="N83" s="28"/>
      <c r="O83" s="28"/>
      <c r="P83" s="28">
        <f t="shared" ref="P83:P95" si="36">ROUND((J83+K83+L83)/3,2)</f>
        <v>844.67</v>
      </c>
      <c r="Q83" s="29">
        <f t="shared" ref="Q83:Q95" si="37">P83*F83</f>
        <v>11825.38</v>
      </c>
    </row>
    <row r="84" spans="1:17" s="4" customFormat="1" ht="35.25" customHeight="1" x14ac:dyDescent="0.25">
      <c r="A84" s="142"/>
      <c r="B84" s="151"/>
      <c r="C84" s="164"/>
      <c r="D84" s="115" t="s">
        <v>54</v>
      </c>
      <c r="E84" s="165"/>
      <c r="F84" s="27">
        <v>10</v>
      </c>
      <c r="G84" s="28"/>
      <c r="H84" s="28"/>
      <c r="I84" s="28"/>
      <c r="J84" s="28">
        <v>844.56</v>
      </c>
      <c r="K84" s="28">
        <v>828</v>
      </c>
      <c r="L84" s="28">
        <v>861.45</v>
      </c>
      <c r="M84" s="28"/>
      <c r="N84" s="28"/>
      <c r="O84" s="28"/>
      <c r="P84" s="28">
        <f t="shared" si="36"/>
        <v>844.67</v>
      </c>
      <c r="Q84" s="29">
        <f t="shared" si="37"/>
        <v>8446.6999999999989</v>
      </c>
    </row>
    <row r="85" spans="1:17" s="13" customFormat="1" ht="15.75" x14ac:dyDescent="0.25">
      <c r="A85" s="114"/>
      <c r="B85" s="140" t="s">
        <v>53</v>
      </c>
      <c r="C85" s="166"/>
      <c r="D85" s="50"/>
      <c r="E85" s="50" t="s">
        <v>39</v>
      </c>
      <c r="F85" s="50">
        <f>F83+F84</f>
        <v>24</v>
      </c>
      <c r="G85" s="51"/>
      <c r="H85" s="51"/>
      <c r="I85" s="51"/>
      <c r="J85" s="51"/>
      <c r="K85" s="51"/>
      <c r="L85" s="51"/>
      <c r="M85" s="51"/>
      <c r="N85" s="51"/>
      <c r="O85" s="51"/>
      <c r="P85" s="48"/>
      <c r="Q85" s="52">
        <f>Q83+Q84</f>
        <v>20272.079999999998</v>
      </c>
    </row>
    <row r="86" spans="1:17" s="4" customFormat="1" ht="47.25" x14ac:dyDescent="0.25">
      <c r="A86" s="115">
        <v>21</v>
      </c>
      <c r="B86" s="114" t="s">
        <v>16</v>
      </c>
      <c r="C86" s="53" t="s">
        <v>17</v>
      </c>
      <c r="D86" s="115" t="s">
        <v>54</v>
      </c>
      <c r="E86" s="27" t="s">
        <v>39</v>
      </c>
      <c r="F86" s="27">
        <v>5</v>
      </c>
      <c r="G86" s="28"/>
      <c r="H86" s="28"/>
      <c r="I86" s="28"/>
      <c r="J86" s="28">
        <v>305.95</v>
      </c>
      <c r="K86" s="28">
        <v>299.95</v>
      </c>
      <c r="L86" s="28">
        <v>312.07</v>
      </c>
      <c r="M86" s="28"/>
      <c r="N86" s="28"/>
      <c r="O86" s="28"/>
      <c r="P86" s="28">
        <f t="shared" si="36"/>
        <v>305.99</v>
      </c>
      <c r="Q86" s="29">
        <f t="shared" si="37"/>
        <v>1529.95</v>
      </c>
    </row>
    <row r="87" spans="1:17" s="13" customFormat="1" ht="15.75" x14ac:dyDescent="0.25">
      <c r="A87" s="114"/>
      <c r="B87" s="140" t="s">
        <v>53</v>
      </c>
      <c r="C87" s="166"/>
      <c r="D87" s="50"/>
      <c r="E87" s="50" t="s">
        <v>39</v>
      </c>
      <c r="F87" s="50">
        <f>F86</f>
        <v>5</v>
      </c>
      <c r="G87" s="51"/>
      <c r="H87" s="51"/>
      <c r="I87" s="51"/>
      <c r="J87" s="51"/>
      <c r="K87" s="51"/>
      <c r="L87" s="51"/>
      <c r="M87" s="51"/>
      <c r="N87" s="51"/>
      <c r="O87" s="51"/>
      <c r="P87" s="48"/>
      <c r="Q87" s="52">
        <f>Q86</f>
        <v>1529.95</v>
      </c>
    </row>
    <row r="88" spans="1:17" s="4" customFormat="1" ht="15.75" x14ac:dyDescent="0.25">
      <c r="A88" s="124">
        <v>22</v>
      </c>
      <c r="B88" s="127" t="s">
        <v>16</v>
      </c>
      <c r="C88" s="163" t="s">
        <v>75</v>
      </c>
      <c r="D88" s="27" t="s">
        <v>51</v>
      </c>
      <c r="E88" s="156" t="s">
        <v>39</v>
      </c>
      <c r="F88" s="27">
        <v>13</v>
      </c>
      <c r="G88" s="28"/>
      <c r="H88" s="28"/>
      <c r="I88" s="28"/>
      <c r="J88" s="28">
        <v>270.39999999999998</v>
      </c>
      <c r="K88" s="28">
        <v>265.10000000000002</v>
      </c>
      <c r="L88" s="28">
        <v>275.81</v>
      </c>
      <c r="M88" s="28"/>
      <c r="N88" s="28"/>
      <c r="O88" s="28"/>
      <c r="P88" s="28">
        <f t="shared" si="36"/>
        <v>270.44</v>
      </c>
      <c r="Q88" s="29">
        <f t="shared" si="37"/>
        <v>3515.72</v>
      </c>
    </row>
    <row r="89" spans="1:17" s="4" customFormat="1" ht="33.75" customHeight="1" x14ac:dyDescent="0.25">
      <c r="A89" s="142"/>
      <c r="B89" s="151"/>
      <c r="C89" s="164"/>
      <c r="D89" s="115" t="s">
        <v>54</v>
      </c>
      <c r="E89" s="165"/>
      <c r="F89" s="27">
        <v>5</v>
      </c>
      <c r="G89" s="28"/>
      <c r="H89" s="28"/>
      <c r="I89" s="28"/>
      <c r="J89" s="28">
        <v>270.39999999999998</v>
      </c>
      <c r="K89" s="28">
        <v>265.10000000000002</v>
      </c>
      <c r="L89" s="28">
        <v>275.81</v>
      </c>
      <c r="M89" s="28"/>
      <c r="N89" s="28"/>
      <c r="O89" s="28"/>
      <c r="P89" s="28">
        <f t="shared" si="36"/>
        <v>270.44</v>
      </c>
      <c r="Q89" s="29">
        <f t="shared" si="37"/>
        <v>1352.2</v>
      </c>
    </row>
    <row r="90" spans="1:17" s="13" customFormat="1" ht="15.75" x14ac:dyDescent="0.25">
      <c r="A90" s="114"/>
      <c r="B90" s="140" t="s">
        <v>53</v>
      </c>
      <c r="C90" s="166"/>
      <c r="D90" s="50"/>
      <c r="E90" s="50" t="s">
        <v>39</v>
      </c>
      <c r="F90" s="50">
        <f>F88+F89</f>
        <v>18</v>
      </c>
      <c r="G90" s="51"/>
      <c r="H90" s="51"/>
      <c r="I90" s="51"/>
      <c r="J90" s="51"/>
      <c r="K90" s="51"/>
      <c r="L90" s="51"/>
      <c r="M90" s="51"/>
      <c r="N90" s="51"/>
      <c r="O90" s="51"/>
      <c r="P90" s="48"/>
      <c r="Q90" s="52">
        <f>Q88+Q89</f>
        <v>4867.92</v>
      </c>
    </row>
    <row r="91" spans="1:17" s="4" customFormat="1" ht="15.75" x14ac:dyDescent="0.25">
      <c r="A91" s="124">
        <v>23</v>
      </c>
      <c r="B91" s="127" t="s">
        <v>18</v>
      </c>
      <c r="C91" s="163" t="s">
        <v>19</v>
      </c>
      <c r="D91" s="27" t="s">
        <v>51</v>
      </c>
      <c r="E91" s="156" t="s">
        <v>56</v>
      </c>
      <c r="F91" s="27">
        <v>5</v>
      </c>
      <c r="G91" s="28"/>
      <c r="H91" s="28"/>
      <c r="I91" s="28"/>
      <c r="J91" s="28">
        <v>223.34</v>
      </c>
      <c r="K91" s="28">
        <v>218.96</v>
      </c>
      <c r="L91" s="28">
        <v>227.81</v>
      </c>
      <c r="M91" s="28"/>
      <c r="N91" s="28"/>
      <c r="O91" s="28"/>
      <c r="P91" s="28">
        <f t="shared" si="36"/>
        <v>223.37</v>
      </c>
      <c r="Q91" s="29">
        <f t="shared" si="37"/>
        <v>1116.8499999999999</v>
      </c>
    </row>
    <row r="92" spans="1:17" s="4" customFormat="1" ht="33.75" customHeight="1" x14ac:dyDescent="0.25">
      <c r="A92" s="142"/>
      <c r="B92" s="151"/>
      <c r="C92" s="164"/>
      <c r="D92" s="115" t="s">
        <v>54</v>
      </c>
      <c r="E92" s="165"/>
      <c r="F92" s="27">
        <v>8</v>
      </c>
      <c r="G92" s="28"/>
      <c r="H92" s="28"/>
      <c r="I92" s="28"/>
      <c r="J92" s="28">
        <v>223.34</v>
      </c>
      <c r="K92" s="28">
        <v>218.96</v>
      </c>
      <c r="L92" s="28">
        <v>227.81</v>
      </c>
      <c r="M92" s="28"/>
      <c r="N92" s="28"/>
      <c r="O92" s="28"/>
      <c r="P92" s="28">
        <f t="shared" si="36"/>
        <v>223.37</v>
      </c>
      <c r="Q92" s="29">
        <f t="shared" si="37"/>
        <v>1786.96</v>
      </c>
    </row>
    <row r="93" spans="1:17" s="13" customFormat="1" ht="15.75" x14ac:dyDescent="0.25">
      <c r="A93" s="114"/>
      <c r="B93" s="140" t="s">
        <v>53</v>
      </c>
      <c r="C93" s="166"/>
      <c r="D93" s="50"/>
      <c r="E93" s="50" t="s">
        <v>56</v>
      </c>
      <c r="F93" s="50">
        <f>F91+F92</f>
        <v>13</v>
      </c>
      <c r="G93" s="51"/>
      <c r="H93" s="51"/>
      <c r="I93" s="51"/>
      <c r="J93" s="51"/>
      <c r="K93" s="51"/>
      <c r="L93" s="51"/>
      <c r="M93" s="51"/>
      <c r="N93" s="51"/>
      <c r="O93" s="51"/>
      <c r="P93" s="48"/>
      <c r="Q93" s="52">
        <f>Q91+Q92</f>
        <v>2903.81</v>
      </c>
    </row>
    <row r="94" spans="1:17" s="4" customFormat="1" ht="21" customHeight="1" x14ac:dyDescent="0.25">
      <c r="A94" s="124">
        <v>24</v>
      </c>
      <c r="B94" s="127" t="s">
        <v>10</v>
      </c>
      <c r="C94" s="163" t="s">
        <v>76</v>
      </c>
      <c r="D94" s="27" t="s">
        <v>51</v>
      </c>
      <c r="E94" s="156" t="s">
        <v>29</v>
      </c>
      <c r="F94" s="27">
        <v>50</v>
      </c>
      <c r="G94" s="28"/>
      <c r="H94" s="28"/>
      <c r="I94" s="28"/>
      <c r="J94" s="28">
        <v>56.11</v>
      </c>
      <c r="K94" s="28">
        <v>55.01</v>
      </c>
      <c r="L94" s="28">
        <v>57.23</v>
      </c>
      <c r="M94" s="28"/>
      <c r="N94" s="28"/>
      <c r="O94" s="28"/>
      <c r="P94" s="28">
        <f t="shared" si="36"/>
        <v>56.12</v>
      </c>
      <c r="Q94" s="29">
        <f t="shared" si="37"/>
        <v>2806</v>
      </c>
    </row>
    <row r="95" spans="1:17" s="4" customFormat="1" ht="28.5" customHeight="1" x14ac:dyDescent="0.25">
      <c r="A95" s="142"/>
      <c r="B95" s="151"/>
      <c r="C95" s="164"/>
      <c r="D95" s="115" t="s">
        <v>54</v>
      </c>
      <c r="E95" s="165"/>
      <c r="F95" s="27">
        <v>15</v>
      </c>
      <c r="G95" s="28"/>
      <c r="H95" s="28"/>
      <c r="I95" s="28"/>
      <c r="J95" s="28">
        <v>56.11</v>
      </c>
      <c r="K95" s="28">
        <v>55.01</v>
      </c>
      <c r="L95" s="28">
        <v>57.23</v>
      </c>
      <c r="M95" s="28"/>
      <c r="N95" s="28"/>
      <c r="O95" s="28"/>
      <c r="P95" s="28">
        <f t="shared" si="36"/>
        <v>56.12</v>
      </c>
      <c r="Q95" s="29">
        <f t="shared" si="37"/>
        <v>841.8</v>
      </c>
    </row>
    <row r="96" spans="1:17" s="13" customFormat="1" ht="21" customHeight="1" x14ac:dyDescent="0.25">
      <c r="A96" s="114"/>
      <c r="B96" s="140" t="s">
        <v>53</v>
      </c>
      <c r="C96" s="166"/>
      <c r="D96" s="50"/>
      <c r="E96" s="50" t="s">
        <v>56</v>
      </c>
      <c r="F96" s="50">
        <f>F94+F95</f>
        <v>65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4">
        <f>Q94+Q95</f>
        <v>3647.8</v>
      </c>
    </row>
    <row r="97" spans="1:80" s="4" customFormat="1" ht="21" customHeight="1" x14ac:dyDescent="0.25">
      <c r="A97" s="115">
        <v>25</v>
      </c>
      <c r="B97" s="114" t="s">
        <v>77</v>
      </c>
      <c r="C97" s="53" t="s">
        <v>78</v>
      </c>
      <c r="D97" s="115" t="s">
        <v>54</v>
      </c>
      <c r="E97" s="55" t="s">
        <v>56</v>
      </c>
      <c r="F97" s="27">
        <v>1000</v>
      </c>
      <c r="G97" s="56"/>
      <c r="H97" s="56"/>
      <c r="I97" s="56"/>
      <c r="J97" s="56"/>
      <c r="K97" s="56"/>
      <c r="L97" s="56"/>
      <c r="M97" s="57">
        <v>15.63</v>
      </c>
      <c r="N97" s="57">
        <v>12.8</v>
      </c>
      <c r="O97" s="57">
        <v>11.2</v>
      </c>
      <c r="P97" s="57">
        <v>13.21</v>
      </c>
      <c r="Q97" s="29">
        <f>F97*P97</f>
        <v>13210</v>
      </c>
    </row>
    <row r="98" spans="1:80" s="13" customFormat="1" ht="21" customHeight="1" x14ac:dyDescent="0.25">
      <c r="A98" s="114"/>
      <c r="B98" s="140" t="s">
        <v>53</v>
      </c>
      <c r="C98" s="166"/>
      <c r="D98" s="50"/>
      <c r="E98" s="50" t="s">
        <v>56</v>
      </c>
      <c r="F98" s="50">
        <f>F97</f>
        <v>1000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4">
        <f>Q97</f>
        <v>13210</v>
      </c>
    </row>
    <row r="99" spans="1:80" s="5" customFormat="1" ht="15.75" x14ac:dyDescent="0.25">
      <c r="A99" s="58"/>
      <c r="B99" s="117"/>
      <c r="C99" s="117"/>
      <c r="D99" s="59" t="s">
        <v>59</v>
      </c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60"/>
      <c r="Q99" s="61">
        <f>SUM(Q11+Q16+Q19+Q23+Q28+Q33+Q35+Q40+Q45+Q50+Q54+Q58+Q63+Q66+Q71+Q74+Q77+Q80+Q82+Q85+Q87+Q90+Q93+Q96+Q98)</f>
        <v>176067.67</v>
      </c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</row>
    <row r="100" spans="1:80" s="8" customFormat="1" ht="15.75" customHeight="1" x14ac:dyDescent="0.25">
      <c r="A100" s="87" t="s">
        <v>101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88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</row>
    <row r="101" spans="1:80" s="8" customFormat="1" ht="32.25" customHeight="1" x14ac:dyDescent="0.25">
      <c r="A101" s="63"/>
      <c r="B101" s="63"/>
      <c r="C101" s="63"/>
      <c r="D101" s="63"/>
      <c r="E101" s="63"/>
      <c r="F101" s="64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6"/>
      <c r="R101" s="14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</row>
    <row r="102" spans="1:80" s="8" customFormat="1" ht="15.75" customHeight="1" x14ac:dyDescent="0.25">
      <c r="A102" s="167" t="s">
        <v>99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4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</row>
    <row r="103" spans="1:80" s="8" customFormat="1" ht="15.75" customHeight="1" x14ac:dyDescent="0.25">
      <c r="A103" s="63"/>
      <c r="B103" s="68"/>
      <c r="C103" s="68"/>
      <c r="D103" s="69"/>
      <c r="E103" s="63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7"/>
    </row>
    <row r="104" spans="1:80" s="8" customFormat="1" ht="15.75" x14ac:dyDescent="0.25">
      <c r="A104" s="63"/>
      <c r="B104" s="68" t="s">
        <v>60</v>
      </c>
      <c r="C104" s="70" t="s">
        <v>61</v>
      </c>
      <c r="D104" s="70"/>
      <c r="E104" s="70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7"/>
    </row>
    <row r="105" spans="1:80" s="8" customFormat="1" ht="15.75" x14ac:dyDescent="0.25">
      <c r="A105" s="63"/>
      <c r="B105" s="68" t="s">
        <v>62</v>
      </c>
      <c r="C105" s="70" t="s">
        <v>63</v>
      </c>
      <c r="D105" s="70"/>
      <c r="E105" s="70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7"/>
    </row>
    <row r="106" spans="1:80" s="8" customFormat="1" ht="15.75" x14ac:dyDescent="0.25">
      <c r="A106" s="63"/>
      <c r="B106" s="68" t="s">
        <v>64</v>
      </c>
      <c r="C106" s="70" t="s">
        <v>65</v>
      </c>
      <c r="D106" s="70"/>
      <c r="E106" s="70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5"/>
    </row>
    <row r="107" spans="1:80" x14ac:dyDescent="0.25">
      <c r="A107" s="71"/>
      <c r="B107" s="72" t="s">
        <v>86</v>
      </c>
      <c r="C107" s="72" t="s">
        <v>92</v>
      </c>
      <c r="D107" s="71"/>
      <c r="E107" s="71"/>
      <c r="F107" s="73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5"/>
      <c r="R107" s="10"/>
    </row>
    <row r="108" spans="1:80" x14ac:dyDescent="0.25">
      <c r="A108" s="76"/>
      <c r="B108" s="72" t="s">
        <v>87</v>
      </c>
      <c r="C108" s="72" t="s">
        <v>93</v>
      </c>
      <c r="D108" s="76"/>
      <c r="E108" s="76"/>
      <c r="F108" s="77"/>
      <c r="G108" s="78"/>
      <c r="H108" s="74"/>
      <c r="I108" s="78"/>
      <c r="J108" s="78"/>
      <c r="K108" s="78"/>
      <c r="L108" s="78"/>
      <c r="M108" s="78"/>
      <c r="N108" s="78"/>
      <c r="O108" s="78"/>
      <c r="P108" s="78"/>
      <c r="Q108" s="78"/>
      <c r="R108" s="10"/>
    </row>
    <row r="109" spans="1:80" x14ac:dyDescent="0.25">
      <c r="A109" s="79"/>
      <c r="B109" s="72" t="s">
        <v>88</v>
      </c>
      <c r="C109" s="72" t="s">
        <v>94</v>
      </c>
      <c r="D109" s="79"/>
      <c r="E109" s="79"/>
      <c r="F109" s="79"/>
      <c r="G109" s="79"/>
      <c r="H109" s="78"/>
      <c r="I109" s="79"/>
      <c r="J109" s="79"/>
      <c r="K109" s="79"/>
      <c r="L109" s="79"/>
      <c r="M109" s="79"/>
      <c r="N109" s="79"/>
      <c r="O109" s="79"/>
      <c r="P109" s="79"/>
      <c r="Q109" s="79"/>
    </row>
    <row r="110" spans="1:80" ht="15" customHeight="1" x14ac:dyDescent="0.25">
      <c r="A110" s="80"/>
      <c r="B110" s="72" t="s">
        <v>89</v>
      </c>
      <c r="C110" s="17" t="s">
        <v>95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80" ht="14.25" customHeight="1" x14ac:dyDescent="0.25">
      <c r="A111" s="80"/>
      <c r="B111" s="72" t="s">
        <v>90</v>
      </c>
      <c r="C111" s="17" t="s">
        <v>97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80" ht="13.5" customHeight="1" x14ac:dyDescent="0.25">
      <c r="A112" s="80"/>
      <c r="B112" s="72" t="s">
        <v>91</v>
      </c>
      <c r="C112" s="17" t="s">
        <v>96</v>
      </c>
      <c r="D112" s="18"/>
      <c r="E112" s="18"/>
      <c r="F112" s="18"/>
      <c r="G112" s="18"/>
      <c r="H112" s="19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t="17.25" customHeight="1" x14ac:dyDescent="0.25">
      <c r="A113" s="80"/>
      <c r="B113" s="72"/>
      <c r="C113" s="19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x14ac:dyDescent="0.25">
      <c r="A114" s="80"/>
      <c r="B114" s="81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1:17" ht="12.75" customHeight="1" x14ac:dyDescent="0.25">
      <c r="A115" s="80"/>
      <c r="B115" s="81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1:17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1:17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1:17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</row>
    <row r="119" spans="1:17" x14ac:dyDescent="0.25">
      <c r="H119" s="79"/>
    </row>
    <row r="363" spans="17:17" x14ac:dyDescent="0.25">
      <c r="Q363" s="86"/>
    </row>
  </sheetData>
  <autoFilter ref="D1:D363"/>
  <mergeCells count="106">
    <mergeCell ref="A102:Q102"/>
    <mergeCell ref="A1:Q2"/>
    <mergeCell ref="A3:R3"/>
    <mergeCell ref="A4:P4"/>
    <mergeCell ref="A5:A6"/>
    <mergeCell ref="B5:B6"/>
    <mergeCell ref="C5:C6"/>
    <mergeCell ref="D5:D6"/>
    <mergeCell ref="E5:E6"/>
    <mergeCell ref="F5:F6"/>
    <mergeCell ref="G5:O5"/>
    <mergeCell ref="A8:A10"/>
    <mergeCell ref="B8:B10"/>
    <mergeCell ref="C8:C10"/>
    <mergeCell ref="B11:C11"/>
    <mergeCell ref="A12:A15"/>
    <mergeCell ref="B12:B15"/>
    <mergeCell ref="C12:C15"/>
    <mergeCell ref="P5:P6"/>
    <mergeCell ref="Q5:Q6"/>
    <mergeCell ref="B7:C7"/>
    <mergeCell ref="A20:A22"/>
    <mergeCell ref="B20:B22"/>
    <mergeCell ref="C20:C22"/>
    <mergeCell ref="B23:C23"/>
    <mergeCell ref="A17:A18"/>
    <mergeCell ref="B17:B18"/>
    <mergeCell ref="C17:C18"/>
    <mergeCell ref="B19:C19"/>
    <mergeCell ref="B16:C16"/>
    <mergeCell ref="A29:A30"/>
    <mergeCell ref="B29:B30"/>
    <mergeCell ref="C29:C32"/>
    <mergeCell ref="B33:C33"/>
    <mergeCell ref="B35:C35"/>
    <mergeCell ref="B28:C28"/>
    <mergeCell ref="A24:A27"/>
    <mergeCell ref="B24:B27"/>
    <mergeCell ref="C24:C27"/>
    <mergeCell ref="A41:A44"/>
    <mergeCell ref="B41:B44"/>
    <mergeCell ref="C41:C44"/>
    <mergeCell ref="B45:C45"/>
    <mergeCell ref="A46:A49"/>
    <mergeCell ref="B46:B49"/>
    <mergeCell ref="C46:C49"/>
    <mergeCell ref="A36:A39"/>
    <mergeCell ref="B36:B39"/>
    <mergeCell ref="C36:C39"/>
    <mergeCell ref="B40:C40"/>
    <mergeCell ref="A55:A57"/>
    <mergeCell ref="B55:B57"/>
    <mergeCell ref="C55:C57"/>
    <mergeCell ref="B58:C58"/>
    <mergeCell ref="B50:C50"/>
    <mergeCell ref="A51:A53"/>
    <mergeCell ref="B51:B53"/>
    <mergeCell ref="C51:C53"/>
    <mergeCell ref="B54:C54"/>
    <mergeCell ref="A67:A70"/>
    <mergeCell ref="B67:B70"/>
    <mergeCell ref="C67:C70"/>
    <mergeCell ref="B71:C71"/>
    <mergeCell ref="A64:A65"/>
    <mergeCell ref="B64:B65"/>
    <mergeCell ref="C64:C65"/>
    <mergeCell ref="B66:C66"/>
    <mergeCell ref="A59:A62"/>
    <mergeCell ref="B59:B62"/>
    <mergeCell ref="C59:C62"/>
    <mergeCell ref="B63:C63"/>
    <mergeCell ref="A78:A79"/>
    <mergeCell ref="B78:B79"/>
    <mergeCell ref="C78:C79"/>
    <mergeCell ref="B80:C80"/>
    <mergeCell ref="B77:C77"/>
    <mergeCell ref="A75:A76"/>
    <mergeCell ref="B75:B76"/>
    <mergeCell ref="C75:C76"/>
    <mergeCell ref="A72:A73"/>
    <mergeCell ref="B72:B73"/>
    <mergeCell ref="C72:C73"/>
    <mergeCell ref="B74:C74"/>
    <mergeCell ref="B87:C87"/>
    <mergeCell ref="A88:A89"/>
    <mergeCell ref="B88:B89"/>
    <mergeCell ref="C88:C89"/>
    <mergeCell ref="E88:E89"/>
    <mergeCell ref="B90:C90"/>
    <mergeCell ref="B82:C82"/>
    <mergeCell ref="A83:A84"/>
    <mergeCell ref="B83:B84"/>
    <mergeCell ref="C83:C84"/>
    <mergeCell ref="E83:E84"/>
    <mergeCell ref="B85:C85"/>
    <mergeCell ref="B96:C96"/>
    <mergeCell ref="B98:C98"/>
    <mergeCell ref="A91:A92"/>
    <mergeCell ref="B91:B92"/>
    <mergeCell ref="C91:C92"/>
    <mergeCell ref="E91:E92"/>
    <mergeCell ref="B93:C93"/>
    <mergeCell ref="A94:A95"/>
    <mergeCell ref="B94:B95"/>
    <mergeCell ref="C94:C95"/>
    <mergeCell ref="E94:E95"/>
  </mergeCells>
  <hyperlinks>
    <hyperlink ref="C111" r:id="rId1"/>
    <hyperlink ref="C110" r:id="rId2"/>
    <hyperlink ref="C112" r:id="rId3"/>
  </hyperlinks>
  <pageMargins left="0.23622047244094491" right="0.23622047244094491" top="0.74803149606299213" bottom="0.74803149606299213" header="0.31496062992125984" footer="0.31496062992125984"/>
  <pageSetup paperSize="9" scale="55"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нмцк 2017 (2)</vt:lpstr>
      <vt:lpstr>общая нмцк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2017-06-28T04:49:50Z</cp:lastPrinted>
  <dcterms:created xsi:type="dcterms:W3CDTF">2016-01-21T04:36:45Z</dcterms:created>
  <dcterms:modified xsi:type="dcterms:W3CDTF">2017-06-28T06:22:30Z</dcterms:modified>
</cp:coreProperties>
</file>