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6" i="1" l="1"/>
  <c r="L12" i="1"/>
  <c r="K13" i="1"/>
  <c r="K12" i="1"/>
  <c r="K11" i="1"/>
  <c r="G16" i="1"/>
  <c r="L11" i="1" l="1"/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L13" i="1" l="1"/>
  <c r="K14" i="1" l="1"/>
  <c r="L14" i="1" s="1"/>
  <c r="K15" i="1"/>
  <c r="L15" i="1" s="1"/>
</calcChain>
</file>

<file path=xl/sharedStrings.xml><?xml version="1.0" encoding="utf-8"?>
<sst xmlns="http://schemas.openxmlformats.org/spreadsheetml/2006/main" count="75" uniqueCount="46">
  <si>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</si>
  <si>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</si>
  <si>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</si>
  <si>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</si>
  <si>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</si>
  <si>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</si>
  <si>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</si>
  <si>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</si>
  <si>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</si>
  <si>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</si>
  <si>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</si>
  <si>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</si>
  <si>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</si>
  <si>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</si>
  <si>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</si>
  <si>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</si>
  <si>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</si>
  <si>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</si>
  <si>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</si>
  <si>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</si>
  <si>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</si>
  <si>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</si>
  <si>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</si>
  <si>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</si>
  <si>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</si>
  <si>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</si>
  <si>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</si>
  <si>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</si>
  <si>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</si>
  <si>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</si>
  <si>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</si>
  <si>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</si>
  <si>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</si>
  <si>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</si>
  <si>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штука</t>
  </si>
  <si>
    <t>Единица измерения</t>
  </si>
  <si>
    <r>
      <rPr>
        <sz val="10"/>
        <color rgb="FF000000"/>
        <rFont val="PT Astra Serif"/>
        <family val="1"/>
        <charset val="204"/>
      </rPr>
      <t>№ п/п</t>
    </r>
    <r>
      <rPr>
        <b/>
        <sz val="10"/>
        <color rgb="FF000000"/>
        <rFont val="PT Astra Serif"/>
        <family val="1"/>
        <charset val="204"/>
      </rPr>
      <t xml:space="preserve"> </t>
    </r>
  </si>
  <si>
    <t>Обоснование начальной (максимальной) цены  контракта на поставку флагов</t>
  </si>
  <si>
    <t xml:space="preserve">Флаг РФ </t>
  </si>
  <si>
    <t>Флаг Ханты-Мансийского автономного округа - Югры</t>
  </si>
  <si>
    <t xml:space="preserve">Флаг города Югорска </t>
  </si>
  <si>
    <t>Итого: Начальная (максимальная) цена контракта: 52 786 (пятьдесят две тысячи семьсот восемьдесят шесть) рублей 98 копеек</t>
  </si>
  <si>
    <t>от 02.08.2023 Исх. №2528</t>
  </si>
  <si>
    <t xml:space="preserve">Исх. № 001228 от 02.08.2023 </t>
  </si>
  <si>
    <t>Исх. № 3152 от 02.08.2023</t>
  </si>
  <si>
    <t xml:space="preserve">Размер (ширина): не менее 900 мм, но не более 1000 мм
Размер (длина): не менее 1350 мм, но не более 1500 мм
Материал: блекаут
Обработка края пошив: цвет ниток приближенный к фону флага
Расположение: горизонтальное
Цветность/слойность: 4+4
Люверсы: оцинкованные,16 мм, 3 шт, расположенные справа, усиление стропой края под люверсы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</si>
</sst>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12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topLeftCell="A7" workbookViewId="0">
      <selection activeCell="M13" sqref="M13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0.42578125" style="4" customWidth="1"/>
    <col min="5" max="5" width="12.28515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2" style="4" customWidth="1"/>
    <col min="10" max="10" width="11.85546875" style="4" customWidth="1"/>
    <col min="11" max="11" width="11.7109375" style="4" customWidth="1"/>
    <col min="12" max="12" width="15.7109375" style="4" customWidth="1"/>
    <col min="13" max="13" width="16.5703125" style="17" customWidth="1"/>
    <col min="14" max="14" width="20.85546875" style="4" customWidth="1"/>
    <col min="15" max="16384" width="9.140625" style="4"/>
  </cols>
  <sheetData>
    <row r="1" spans="1:14" x14ac:dyDescent="0.25">
      <c r="H1" s="4" t="s">
        <v>24</v>
      </c>
    </row>
    <row r="2" spans="1:14" x14ac:dyDescent="0.25">
      <c r="H2" s="4" t="s">
        <v>25</v>
      </c>
    </row>
    <row r="5" spans="1:14" ht="15.75" x14ac:dyDescent="0.25">
      <c r="A5" s="67" t="s">
        <v>37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"/>
      <c r="N5" s="1"/>
    </row>
    <row r="6" spans="1:14" ht="17.2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2"/>
      <c r="N6" s="1"/>
    </row>
    <row r="7" spans="1:14" s="7" customFormat="1" ht="15.75" x14ac:dyDescent="0.25">
      <c r="A7" s="69" t="s">
        <v>13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5"/>
      <c r="N7" s="6"/>
    </row>
    <row r="8" spans="1:14" s="7" customFormat="1" ht="13.5" customHeight="1" x14ac:dyDescent="0.25">
      <c r="A8" s="70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6"/>
    </row>
    <row r="9" spans="1:14" ht="33" customHeight="1" x14ac:dyDescent="0.25">
      <c r="A9" s="76" t="s">
        <v>36</v>
      </c>
      <c r="B9" s="73" t="s">
        <v>11</v>
      </c>
      <c r="C9" s="56" t="s">
        <v>6</v>
      </c>
      <c r="D9" s="57"/>
      <c r="E9" s="58"/>
      <c r="F9" s="73" t="s">
        <v>35</v>
      </c>
      <c r="G9" s="73" t="s">
        <v>8</v>
      </c>
      <c r="H9" s="72" t="s">
        <v>9</v>
      </c>
      <c r="I9" s="72"/>
      <c r="J9" s="72"/>
      <c r="K9" s="72" t="s">
        <v>2</v>
      </c>
      <c r="L9" s="72" t="s">
        <v>10</v>
      </c>
      <c r="M9" s="2"/>
      <c r="N9" s="1"/>
    </row>
    <row r="10" spans="1:14" ht="78.75" customHeight="1" x14ac:dyDescent="0.25">
      <c r="A10" s="77"/>
      <c r="B10" s="74"/>
      <c r="C10" s="59"/>
      <c r="D10" s="60"/>
      <c r="E10" s="61"/>
      <c r="F10" s="78"/>
      <c r="G10" s="74"/>
      <c r="H10" s="43" t="s">
        <v>16</v>
      </c>
      <c r="I10" s="43" t="s">
        <v>15</v>
      </c>
      <c r="J10" s="43" t="s">
        <v>14</v>
      </c>
      <c r="K10" s="75"/>
      <c r="L10" s="72"/>
      <c r="M10" s="2"/>
      <c r="N10" s="1"/>
    </row>
    <row r="11" spans="1:14" ht="137.25" customHeight="1" x14ac:dyDescent="0.25">
      <c r="A11" s="44">
        <v>1</v>
      </c>
      <c r="B11" s="45" t="s">
        <v>38</v>
      </c>
      <c r="C11" s="62" t="s">
        <v>45</v>
      </c>
      <c r="D11" s="63"/>
      <c r="E11" s="64"/>
      <c r="F11" s="46" t="s">
        <v>34</v>
      </c>
      <c r="G11" s="45">
        <v>3</v>
      </c>
      <c r="H11" s="47">
        <v>5889</v>
      </c>
      <c r="I11" s="47">
        <v>5700</v>
      </c>
      <c r="J11" s="47">
        <v>6000</v>
      </c>
      <c r="K11" s="47">
        <f>ROUND((H11+I11+J11)/3,2)</f>
        <v>5863</v>
      </c>
      <c r="L11" s="48">
        <f>K11*G11</f>
        <v>17589</v>
      </c>
      <c r="M11" s="2"/>
      <c r="N11" s="1"/>
    </row>
    <row r="12" spans="1:14" ht="136.5" customHeight="1" x14ac:dyDescent="0.25">
      <c r="A12" s="55">
        <v>2</v>
      </c>
      <c r="B12" s="54" t="s">
        <v>39</v>
      </c>
      <c r="C12" s="62" t="s">
        <v>45</v>
      </c>
      <c r="D12" s="79"/>
      <c r="E12" s="80"/>
      <c r="F12" s="53" t="s">
        <v>34</v>
      </c>
      <c r="G12" s="54">
        <v>3</v>
      </c>
      <c r="H12" s="47">
        <v>5899</v>
      </c>
      <c r="I12" s="47">
        <v>5700</v>
      </c>
      <c r="J12" s="47">
        <v>6000</v>
      </c>
      <c r="K12" s="47">
        <f>ROUND((H12+I12+J12)/3,2)</f>
        <v>5866.33</v>
      </c>
      <c r="L12" s="48">
        <f>K12*G12</f>
        <v>17598.989999999998</v>
      </c>
      <c r="M12" s="2"/>
      <c r="N12" s="1"/>
    </row>
    <row r="13" spans="1:14" ht="134.25" customHeight="1" x14ac:dyDescent="0.25">
      <c r="A13" s="43">
        <v>3</v>
      </c>
      <c r="B13" s="45" t="s">
        <v>40</v>
      </c>
      <c r="C13" s="62" t="s">
        <v>45</v>
      </c>
      <c r="D13" s="63"/>
      <c r="E13" s="64"/>
      <c r="F13" s="46" t="s">
        <v>34</v>
      </c>
      <c r="G13" s="49">
        <v>3</v>
      </c>
      <c r="H13" s="47">
        <v>5899</v>
      </c>
      <c r="I13" s="47">
        <v>5700</v>
      </c>
      <c r="J13" s="47">
        <v>6000</v>
      </c>
      <c r="K13" s="47">
        <f>ROUND((H13+I13+J13)/3,2)</f>
        <v>5866.33</v>
      </c>
      <c r="L13" s="48">
        <f>G13*K13</f>
        <v>17598.989999999998</v>
      </c>
      <c r="M13" s="2"/>
      <c r="N13" s="1"/>
    </row>
    <row r="14" spans="1:14" ht="78.75" hidden="1" customHeight="1" x14ac:dyDescent="0.25">
      <c r="A14" s="43"/>
      <c r="B14" s="50"/>
      <c r="C14" s="50"/>
      <c r="D14" s="50"/>
      <c r="E14" s="51"/>
      <c r="F14" s="52"/>
      <c r="G14" s="49"/>
      <c r="H14" s="47"/>
      <c r="I14" s="47"/>
      <c r="J14" s="47"/>
      <c r="K14" s="47">
        <f t="shared" ref="K14:K15" si="0">ROUND((H14+I14+J14)/3,2)</f>
        <v>0</v>
      </c>
      <c r="L14" s="48">
        <f t="shared" ref="L14:L15" si="1">G14*K14</f>
        <v>0</v>
      </c>
      <c r="M14" s="2"/>
      <c r="N14" s="1"/>
    </row>
    <row r="15" spans="1:14" ht="78.75" hidden="1" customHeight="1" x14ac:dyDescent="0.25">
      <c r="A15" s="43"/>
      <c r="B15" s="50"/>
      <c r="C15" s="50"/>
      <c r="D15" s="50"/>
      <c r="E15" s="51"/>
      <c r="F15" s="52"/>
      <c r="G15" s="49"/>
      <c r="H15" s="47"/>
      <c r="I15" s="47"/>
      <c r="J15" s="47"/>
      <c r="K15" s="47">
        <f t="shared" si="0"/>
        <v>0</v>
      </c>
      <c r="L15" s="48">
        <f t="shared" si="1"/>
        <v>0</v>
      </c>
      <c r="M15" s="2"/>
      <c r="N15" s="1"/>
    </row>
    <row r="16" spans="1:14" ht="21.75" customHeight="1" x14ac:dyDescent="0.25">
      <c r="A16" s="82" t="s">
        <v>18</v>
      </c>
      <c r="B16" s="83"/>
      <c r="C16" s="83"/>
      <c r="D16" s="83"/>
      <c r="E16" s="84"/>
      <c r="F16" s="43" t="s">
        <v>34</v>
      </c>
      <c r="G16" s="49">
        <f>G13+G11+G12</f>
        <v>9</v>
      </c>
      <c r="H16" s="47"/>
      <c r="I16" s="47"/>
      <c r="J16" s="47"/>
      <c r="K16" s="47"/>
      <c r="L16" s="48">
        <f>L13+L11+L12</f>
        <v>52786.979999999996</v>
      </c>
      <c r="M16" s="11"/>
      <c r="N16" s="1"/>
    </row>
    <row r="17" spans="1:17" s="7" customFormat="1" ht="27.75" customHeight="1" x14ac:dyDescent="0.25">
      <c r="A17" s="85" t="s">
        <v>41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12"/>
      <c r="O17" s="13"/>
      <c r="P17" s="13"/>
      <c r="Q17" s="14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15"/>
      <c r="O18" s="13"/>
      <c r="P18" s="13"/>
      <c r="Q18" s="13"/>
    </row>
    <row r="19" spans="1:17" ht="45" customHeight="1" x14ac:dyDescent="0.25">
      <c r="A19" s="1"/>
      <c r="B19" s="65" t="s">
        <v>23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2"/>
      <c r="N19" s="16"/>
      <c r="O19" s="13"/>
      <c r="P19" s="13"/>
      <c r="Q19" s="13"/>
    </row>
    <row r="20" spans="1:17" ht="15.75" x14ac:dyDescent="0.25">
      <c r="A20" s="1"/>
      <c r="B20" s="3"/>
      <c r="C20" s="3"/>
      <c r="D20" s="2"/>
      <c r="E20" s="1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25">
      <c r="A21" s="1"/>
      <c r="B21" s="3" t="s">
        <v>4</v>
      </c>
      <c r="C21" s="81" t="s">
        <v>42</v>
      </c>
      <c r="D21" s="81"/>
      <c r="E21" s="81"/>
      <c r="F21" s="1"/>
      <c r="G21" s="1"/>
      <c r="H21" s="1"/>
      <c r="I21" s="1"/>
      <c r="J21" s="1"/>
      <c r="K21" s="1"/>
      <c r="L21" s="1"/>
      <c r="M21" s="2"/>
      <c r="N21" s="1"/>
    </row>
    <row r="22" spans="1:17" ht="15" customHeight="1" x14ac:dyDescent="0.25">
      <c r="A22" s="1"/>
      <c r="B22" s="3" t="s">
        <v>12</v>
      </c>
      <c r="C22" s="81" t="s">
        <v>43</v>
      </c>
      <c r="D22" s="81"/>
      <c r="E22" s="81"/>
      <c r="F22" s="1"/>
      <c r="G22" s="1"/>
      <c r="H22" s="1"/>
      <c r="I22" s="1"/>
      <c r="J22" s="1"/>
      <c r="K22" s="1"/>
      <c r="L22" s="1"/>
      <c r="M22" s="2"/>
      <c r="N22" s="1"/>
    </row>
    <row r="23" spans="1:17" ht="15" customHeight="1" x14ac:dyDescent="0.25">
      <c r="A23" s="1"/>
      <c r="B23" s="3" t="s">
        <v>5</v>
      </c>
      <c r="C23" s="81" t="s">
        <v>44</v>
      </c>
      <c r="D23" s="81"/>
      <c r="E23" s="81"/>
      <c r="F23" s="1"/>
      <c r="G23" s="1"/>
      <c r="H23" s="1"/>
      <c r="I23" s="1"/>
      <c r="J23" s="1"/>
      <c r="K23" s="1"/>
      <c r="L23" s="1"/>
      <c r="M23" s="2"/>
      <c r="N23" s="1"/>
    </row>
    <row r="24" spans="1:1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</row>
    <row r="27" spans="1:1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</row>
    <row r="28" spans="1:17" ht="15.75" x14ac:dyDescent="0.25">
      <c r="N28" s="1"/>
    </row>
  </sheetData>
  <mergeCells count="20">
    <mergeCell ref="C21:E21"/>
    <mergeCell ref="C22:E22"/>
    <mergeCell ref="A16:E16"/>
    <mergeCell ref="C23:E23"/>
    <mergeCell ref="A17:M17"/>
    <mergeCell ref="C9:E10"/>
    <mergeCell ref="C13:E13"/>
    <mergeCell ref="B19:L19"/>
    <mergeCell ref="A5:L6"/>
    <mergeCell ref="A7:L7"/>
    <mergeCell ref="A8:M8"/>
    <mergeCell ref="H9:J9"/>
    <mergeCell ref="L9:L10"/>
    <mergeCell ref="G9:G10"/>
    <mergeCell ref="K9:K10"/>
    <mergeCell ref="A9:A10"/>
    <mergeCell ref="B9:B10"/>
    <mergeCell ref="C11:E11"/>
    <mergeCell ref="F9:F10"/>
    <mergeCell ref="C12:E12"/>
  </mergeCells>
  <pageMargins left="0.82677165354330717" right="0" top="0.39370078740157483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9" sqref="P29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7" customWidth="1"/>
    <col min="14" max="14" width="20.85546875" style="4" customWidth="1"/>
    <col min="15" max="15" width="11.28515625" style="4" bestFit="1" customWidth="1"/>
    <col min="16" max="16384" width="9.14062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75" x14ac:dyDescent="0.25">
      <c r="A5" s="86" t="s">
        <v>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2"/>
      <c r="N5" s="1"/>
    </row>
    <row r="6" spans="1:15" ht="17.2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2"/>
      <c r="N6" s="1"/>
    </row>
    <row r="7" spans="1:15" s="7" customFormat="1" ht="15.75" x14ac:dyDescent="0.25">
      <c r="A7" s="69" t="s">
        <v>13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5"/>
      <c r="N7" s="6"/>
    </row>
    <row r="8" spans="1:15" s="7" customFormat="1" ht="13.5" customHeight="1" x14ac:dyDescent="0.25">
      <c r="A8" s="70" t="s">
        <v>20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6"/>
    </row>
    <row r="9" spans="1:15" ht="33" customHeight="1" x14ac:dyDescent="0.25">
      <c r="A9" s="87" t="s">
        <v>21</v>
      </c>
      <c r="B9" s="89" t="s">
        <v>11</v>
      </c>
      <c r="C9" s="91" t="s">
        <v>6</v>
      </c>
      <c r="D9" s="92"/>
      <c r="E9" s="89" t="s">
        <v>7</v>
      </c>
      <c r="F9" s="19" t="s">
        <v>0</v>
      </c>
      <c r="G9" s="89" t="s">
        <v>8</v>
      </c>
      <c r="H9" s="95" t="s">
        <v>9</v>
      </c>
      <c r="I9" s="95"/>
      <c r="J9" s="95"/>
      <c r="K9" s="95" t="s">
        <v>2</v>
      </c>
      <c r="L9" s="95" t="s">
        <v>10</v>
      </c>
      <c r="M9" s="2" t="s">
        <v>33</v>
      </c>
      <c r="N9" s="1"/>
    </row>
    <row r="10" spans="1:15" ht="78.75" customHeight="1" x14ac:dyDescent="0.25">
      <c r="A10" s="88"/>
      <c r="B10" s="90"/>
      <c r="C10" s="93"/>
      <c r="D10" s="94"/>
      <c r="E10" s="90"/>
      <c r="F10" s="8" t="s">
        <v>1</v>
      </c>
      <c r="G10" s="90"/>
      <c r="H10" s="19" t="s">
        <v>16</v>
      </c>
      <c r="I10" s="19" t="s">
        <v>15</v>
      </c>
      <c r="J10" s="19" t="s">
        <v>14</v>
      </c>
      <c r="K10" s="96"/>
      <c r="L10" s="95"/>
      <c r="M10" s="2">
        <v>74.650000000000006</v>
      </c>
      <c r="N10" s="1"/>
    </row>
    <row r="11" spans="1:15" ht="40.5" customHeight="1" x14ac:dyDescent="0.25">
      <c r="A11" s="19">
        <v>1</v>
      </c>
      <c r="B11" s="95" t="s">
        <v>3</v>
      </c>
      <c r="C11" s="95" t="s">
        <v>19</v>
      </c>
      <c r="D11" s="97"/>
      <c r="E11" s="18" t="s">
        <v>22</v>
      </c>
      <c r="F11" s="89" t="s">
        <v>17</v>
      </c>
      <c r="G11" s="9">
        <v>2019</v>
      </c>
      <c r="H11" s="9">
        <v>353</v>
      </c>
      <c r="I11" s="9">
        <v>350</v>
      </c>
      <c r="J11" s="9">
        <v>356</v>
      </c>
      <c r="K11" s="9">
        <f>ROUND((H11+I11+J11)/3,2)</f>
        <v>353</v>
      </c>
      <c r="L11" s="10">
        <f>G11*K11</f>
        <v>712707</v>
      </c>
      <c r="M11" s="21">
        <v>263.52999999999997</v>
      </c>
      <c r="N11" s="22">
        <f>M11*G11</f>
        <v>532067.06999999995</v>
      </c>
    </row>
    <row r="12" spans="1:15" ht="78.75" hidden="1" customHeight="1" x14ac:dyDescent="0.25">
      <c r="A12" s="19"/>
      <c r="B12" s="97"/>
      <c r="C12" s="97"/>
      <c r="D12" s="97"/>
      <c r="E12" s="18" t="s">
        <v>22</v>
      </c>
      <c r="F12" s="98"/>
      <c r="G12" s="9"/>
      <c r="H12" s="9"/>
      <c r="I12" s="9"/>
      <c r="J12" s="9"/>
      <c r="K12" s="9">
        <f t="shared" ref="K12:K13" si="0">ROUND((H12+I12+J12)/3,2)</f>
        <v>0</v>
      </c>
      <c r="L12" s="10">
        <f t="shared" ref="L12:L14" si="1">G12*K12</f>
        <v>0</v>
      </c>
      <c r="M12" s="21">
        <f t="shared" ref="M12:M13" si="2">K12*74.65%</f>
        <v>0</v>
      </c>
      <c r="N12" s="22">
        <f t="shared" ref="N12:N14" si="3">M12*G12</f>
        <v>0</v>
      </c>
    </row>
    <row r="13" spans="1:15" ht="78.75" hidden="1" customHeight="1" x14ac:dyDescent="0.25">
      <c r="A13" s="19"/>
      <c r="B13" s="97"/>
      <c r="C13" s="97"/>
      <c r="D13" s="97"/>
      <c r="E13" s="18" t="s">
        <v>22</v>
      </c>
      <c r="F13" s="98"/>
      <c r="G13" s="9"/>
      <c r="H13" s="9"/>
      <c r="I13" s="9"/>
      <c r="J13" s="9"/>
      <c r="K13" s="9">
        <f t="shared" si="0"/>
        <v>0</v>
      </c>
      <c r="L13" s="10">
        <f t="shared" si="1"/>
        <v>0</v>
      </c>
      <c r="M13" s="21">
        <f t="shared" si="2"/>
        <v>0</v>
      </c>
      <c r="N13" s="22">
        <f t="shared" si="3"/>
        <v>0</v>
      </c>
    </row>
    <row r="14" spans="1:15" ht="34.5" customHeight="1" x14ac:dyDescent="0.25">
      <c r="A14" s="19"/>
      <c r="B14" s="97"/>
      <c r="C14" s="97"/>
      <c r="D14" s="97"/>
      <c r="E14" s="18"/>
      <c r="F14" s="98"/>
      <c r="G14" s="9">
        <v>1</v>
      </c>
      <c r="H14" s="9"/>
      <c r="I14" s="9"/>
      <c r="J14" s="9"/>
      <c r="K14" s="9">
        <v>353</v>
      </c>
      <c r="L14" s="10">
        <f t="shared" si="1"/>
        <v>353</v>
      </c>
      <c r="M14" s="21">
        <v>259.08999999999997</v>
      </c>
      <c r="N14" s="22">
        <f t="shared" si="3"/>
        <v>259.08999999999997</v>
      </c>
      <c r="O14" s="30">
        <f>N11+N14</f>
        <v>532326.15999999992</v>
      </c>
    </row>
    <row r="15" spans="1:15" ht="36.75" customHeight="1" x14ac:dyDescent="0.25">
      <c r="A15" s="19"/>
      <c r="B15" s="97"/>
      <c r="C15" s="97"/>
      <c r="D15" s="97"/>
      <c r="E15" s="18" t="s">
        <v>22</v>
      </c>
      <c r="F15" s="98"/>
      <c r="G15" s="9">
        <v>685</v>
      </c>
      <c r="H15" s="9"/>
      <c r="I15" s="9"/>
      <c r="J15" s="9"/>
      <c r="K15" s="9"/>
      <c r="L15" s="10"/>
      <c r="M15" s="21">
        <v>263.52999999999997</v>
      </c>
      <c r="N15" s="22">
        <f t="shared" ref="N15" si="4">M15*G15</f>
        <v>180518.05</v>
      </c>
    </row>
    <row r="16" spans="1:15" s="29" customFormat="1" ht="51.75" customHeight="1" x14ac:dyDescent="0.25">
      <c r="A16" s="23"/>
      <c r="B16" s="97"/>
      <c r="C16" s="97"/>
      <c r="D16" s="97"/>
      <c r="E16" s="18" t="s">
        <v>22</v>
      </c>
      <c r="F16" s="98"/>
      <c r="G16" s="25">
        <f>G11+G15</f>
        <v>2704</v>
      </c>
      <c r="H16" s="25"/>
      <c r="I16" s="25"/>
      <c r="J16" s="25"/>
      <c r="K16" s="25"/>
      <c r="L16" s="26"/>
      <c r="M16" s="27">
        <v>263.52999999999997</v>
      </c>
      <c r="N16" s="28">
        <f>N11+N15</f>
        <v>712585.11999999988</v>
      </c>
    </row>
    <row r="17" spans="1:17" s="29" customFormat="1" ht="45" customHeight="1" x14ac:dyDescent="0.25">
      <c r="A17" s="23"/>
      <c r="B17" s="97"/>
      <c r="C17" s="97"/>
      <c r="D17" s="97"/>
      <c r="E17" s="18" t="s">
        <v>22</v>
      </c>
      <c r="F17" s="98"/>
      <c r="G17" s="25">
        <f>G14</f>
        <v>1</v>
      </c>
      <c r="H17" s="25"/>
      <c r="I17" s="25"/>
      <c r="J17" s="25"/>
      <c r="K17" s="25"/>
      <c r="L17" s="26"/>
      <c r="M17" s="27">
        <f>M14</f>
        <v>259.08999999999997</v>
      </c>
      <c r="N17" s="28">
        <f>N14</f>
        <v>259.08999999999997</v>
      </c>
      <c r="O17" s="31">
        <f>N16+N17</f>
        <v>712844.20999999985</v>
      </c>
    </row>
    <row r="18" spans="1:17" ht="126.75" customHeight="1" x14ac:dyDescent="0.25">
      <c r="A18" s="19">
        <v>2</v>
      </c>
      <c r="B18" s="97"/>
      <c r="C18" s="97"/>
      <c r="D18" s="97"/>
      <c r="E18" s="18" t="s">
        <v>27</v>
      </c>
      <c r="F18" s="98"/>
      <c r="G18" s="9">
        <v>69</v>
      </c>
      <c r="H18" s="9">
        <v>353</v>
      </c>
      <c r="I18" s="9">
        <v>350</v>
      </c>
      <c r="J18" s="9">
        <v>356</v>
      </c>
      <c r="K18" s="9">
        <f>ROUND((H18+I18+J18)/3,2)</f>
        <v>353</v>
      </c>
      <c r="L18" s="10">
        <f>G18*K18</f>
        <v>24357</v>
      </c>
      <c r="M18" s="21">
        <v>263.52999999999997</v>
      </c>
      <c r="N18" s="22">
        <f t="shared" ref="N18:N24" si="5">M18*G18</f>
        <v>18183.57</v>
      </c>
      <c r="O18" s="30">
        <f>L18-N18</f>
        <v>6173.43</v>
      </c>
    </row>
    <row r="19" spans="1:17" ht="36" customHeight="1" x14ac:dyDescent="0.25">
      <c r="A19" s="19"/>
      <c r="B19" s="97"/>
      <c r="C19" s="97"/>
      <c r="D19" s="97"/>
      <c r="E19" s="18"/>
      <c r="F19" s="98"/>
      <c r="G19" s="9">
        <v>23</v>
      </c>
      <c r="H19" s="9"/>
      <c r="I19" s="9"/>
      <c r="J19" s="9"/>
      <c r="K19" s="9"/>
      <c r="L19" s="10"/>
      <c r="M19" s="21">
        <v>263.52999999999997</v>
      </c>
      <c r="N19" s="22">
        <f>G19*M19</f>
        <v>6061.19</v>
      </c>
    </row>
    <row r="20" spans="1:17" s="29" customFormat="1" ht="36" customHeight="1" x14ac:dyDescent="0.25">
      <c r="A20" s="23"/>
      <c r="B20" s="97"/>
      <c r="C20" s="97"/>
      <c r="D20" s="97"/>
      <c r="E20" s="24"/>
      <c r="F20" s="98"/>
      <c r="G20" s="25">
        <f>G18+G19</f>
        <v>92</v>
      </c>
      <c r="H20" s="25"/>
      <c r="I20" s="25"/>
      <c r="J20" s="25"/>
      <c r="K20" s="25"/>
      <c r="L20" s="26"/>
      <c r="M20" s="32">
        <v>263.52999999999997</v>
      </c>
      <c r="N20" s="33">
        <f>G20*M20</f>
        <v>24244.76</v>
      </c>
    </row>
    <row r="21" spans="1:17" ht="78.75" customHeight="1" x14ac:dyDescent="0.25">
      <c r="A21" s="19">
        <v>3</v>
      </c>
      <c r="B21" s="97"/>
      <c r="C21" s="97"/>
      <c r="D21" s="97"/>
      <c r="E21" s="18" t="s">
        <v>28</v>
      </c>
      <c r="F21" s="98"/>
      <c r="G21" s="9">
        <v>76</v>
      </c>
      <c r="H21" s="9">
        <v>353</v>
      </c>
      <c r="I21" s="9">
        <v>350</v>
      </c>
      <c r="J21" s="9">
        <v>356</v>
      </c>
      <c r="K21" s="9">
        <f>ROUND((H21+I21+J21)/3,2)</f>
        <v>353</v>
      </c>
      <c r="L21" s="10">
        <f>G21*K21</f>
        <v>26828</v>
      </c>
      <c r="M21" s="21">
        <v>263.52999999999997</v>
      </c>
      <c r="N21" s="22">
        <f>M21*G21</f>
        <v>20028.28</v>
      </c>
    </row>
    <row r="22" spans="1:17" ht="39" customHeight="1" x14ac:dyDescent="0.25">
      <c r="A22" s="19"/>
      <c r="B22" s="97"/>
      <c r="C22" s="97"/>
      <c r="D22" s="97"/>
      <c r="E22" s="18"/>
      <c r="F22" s="98"/>
      <c r="G22" s="9">
        <v>25</v>
      </c>
      <c r="H22" s="9"/>
      <c r="I22" s="9"/>
      <c r="J22" s="9"/>
      <c r="K22" s="9"/>
      <c r="L22" s="10"/>
      <c r="M22" s="21">
        <v>263.52999999999997</v>
      </c>
      <c r="N22" s="22">
        <f>G22*M22</f>
        <v>6588.2499999999991</v>
      </c>
    </row>
    <row r="23" spans="1:17" s="35" customFormat="1" ht="30.75" customHeight="1" x14ac:dyDescent="0.25">
      <c r="A23" s="34"/>
      <c r="B23" s="97"/>
      <c r="C23" s="97"/>
      <c r="D23" s="97"/>
      <c r="E23" s="24"/>
      <c r="F23" s="98"/>
      <c r="G23" s="26">
        <f>G21+G22</f>
        <v>101</v>
      </c>
      <c r="H23" s="26"/>
      <c r="I23" s="26"/>
      <c r="J23" s="26"/>
      <c r="K23" s="26"/>
      <c r="L23" s="26"/>
      <c r="M23" s="32">
        <v>263.52999999999997</v>
      </c>
      <c r="N23" s="33">
        <f>N21+N22</f>
        <v>26616.53</v>
      </c>
    </row>
    <row r="24" spans="1:17" ht="52.5" customHeight="1" x14ac:dyDescent="0.25">
      <c r="A24" s="19">
        <v>4</v>
      </c>
      <c r="B24" s="97"/>
      <c r="C24" s="97"/>
      <c r="D24" s="97"/>
      <c r="E24" s="18" t="s">
        <v>32</v>
      </c>
      <c r="F24" s="99"/>
      <c r="G24" s="9">
        <v>12</v>
      </c>
      <c r="H24" s="9">
        <v>353</v>
      </c>
      <c r="I24" s="9">
        <v>350</v>
      </c>
      <c r="J24" s="9">
        <v>356</v>
      </c>
      <c r="K24" s="9">
        <f>ROUND((H24+I24+J24)/3,2)</f>
        <v>353</v>
      </c>
      <c r="L24" s="10">
        <f>G24*K24</f>
        <v>4236</v>
      </c>
      <c r="M24" s="21">
        <v>263.52999999999997</v>
      </c>
      <c r="N24" s="22">
        <f t="shared" si="5"/>
        <v>3162.3599999999997</v>
      </c>
    </row>
    <row r="25" spans="1:17" ht="30" customHeight="1" x14ac:dyDescent="0.25">
      <c r="A25" s="36"/>
      <c r="B25" s="37"/>
      <c r="C25" s="37"/>
      <c r="D25" s="37"/>
      <c r="E25" s="18"/>
      <c r="F25" s="20"/>
      <c r="G25" s="9">
        <v>4</v>
      </c>
      <c r="H25" s="9"/>
      <c r="I25" s="9"/>
      <c r="J25" s="9"/>
      <c r="K25" s="9"/>
      <c r="L25" s="10"/>
      <c r="M25" s="2">
        <v>263.52999999999997</v>
      </c>
      <c r="N25" s="22">
        <f>G25*M25</f>
        <v>1054.1199999999999</v>
      </c>
    </row>
    <row r="26" spans="1:17" s="35" customFormat="1" ht="27" customHeight="1" x14ac:dyDescent="0.25">
      <c r="A26" s="38"/>
      <c r="B26" s="39"/>
      <c r="C26" s="39"/>
      <c r="D26" s="39"/>
      <c r="E26" s="24"/>
      <c r="F26" s="40"/>
      <c r="G26" s="26">
        <f>G24+G25</f>
        <v>16</v>
      </c>
      <c r="H26" s="26"/>
      <c r="I26" s="26"/>
      <c r="J26" s="26"/>
      <c r="K26" s="26"/>
      <c r="L26" s="26"/>
      <c r="M26" s="41"/>
      <c r="N26" s="33">
        <f>N24+N25</f>
        <v>4216.4799999999996</v>
      </c>
    </row>
    <row r="27" spans="1:17" ht="21.75" customHeight="1" x14ac:dyDescent="0.25">
      <c r="A27" s="100" t="s">
        <v>18</v>
      </c>
      <c r="B27" s="101"/>
      <c r="C27" s="101"/>
      <c r="D27" s="101"/>
      <c r="E27" s="102"/>
      <c r="F27" s="19" t="s">
        <v>17</v>
      </c>
      <c r="G27" s="9">
        <f>G11+G18+G21+G24</f>
        <v>2176</v>
      </c>
      <c r="H27" s="9"/>
      <c r="I27" s="9"/>
      <c r="J27" s="9"/>
      <c r="K27" s="9"/>
      <c r="L27" s="10">
        <f>L11+L18+L21+L24</f>
        <v>768128</v>
      </c>
      <c r="M27" s="11"/>
      <c r="N27" s="42">
        <f>N16+N17+N20+N23+N26</f>
        <v>767921.97999999986</v>
      </c>
    </row>
    <row r="28" spans="1:17" s="7" customFormat="1" ht="27.75" customHeight="1" x14ac:dyDescent="0.2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12"/>
      <c r="O28" s="13"/>
      <c r="P28" s="13"/>
      <c r="Q28" s="14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5"/>
      <c r="O29" s="13"/>
      <c r="P29" s="13"/>
      <c r="Q29" s="13"/>
    </row>
    <row r="30" spans="1:17" ht="45" customHeight="1" x14ac:dyDescent="0.25">
      <c r="A30" s="1"/>
      <c r="B30" s="1" t="s">
        <v>23</v>
      </c>
      <c r="C30" s="1"/>
      <c r="D30" s="1"/>
      <c r="E30" s="1"/>
      <c r="F30" s="1"/>
      <c r="G30" s="1"/>
      <c r="H30" s="1"/>
      <c r="I30" s="103"/>
      <c r="J30" s="103"/>
      <c r="K30" s="103"/>
      <c r="L30" s="103"/>
      <c r="M30" s="2"/>
      <c r="N30" s="16"/>
      <c r="O30" s="13"/>
      <c r="P30" s="13"/>
      <c r="Q30" s="13"/>
    </row>
    <row r="31" spans="1:17" ht="15.75" x14ac:dyDescent="0.25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25">
      <c r="A32" s="1"/>
      <c r="B32" s="3" t="s">
        <v>4</v>
      </c>
      <c r="C32" s="81" t="s">
        <v>29</v>
      </c>
      <c r="D32" s="81"/>
      <c r="E32" s="81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25">
      <c r="A33" s="1"/>
      <c r="B33" s="3" t="s">
        <v>12</v>
      </c>
      <c r="C33" s="81" t="s">
        <v>30</v>
      </c>
      <c r="D33" s="81"/>
      <c r="E33" s="81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25">
      <c r="A34" s="1"/>
      <c r="B34" s="3" t="s">
        <v>5</v>
      </c>
      <c r="C34" s="81" t="s">
        <v>31</v>
      </c>
      <c r="D34" s="81"/>
      <c r="E34" s="81"/>
      <c r="F34" s="1"/>
      <c r="G34" s="1"/>
      <c r="H34" s="1"/>
      <c r="I34" s="1"/>
      <c r="J34" s="1"/>
      <c r="K34" s="1"/>
      <c r="L34" s="1"/>
      <c r="M34" s="2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75" x14ac:dyDescent="0.25">
      <c r="N39" s="1"/>
    </row>
  </sheetData>
  <mergeCells count="20">
    <mergeCell ref="I30:L30"/>
    <mergeCell ref="C32:E32"/>
    <mergeCell ref="C33:E33"/>
    <mergeCell ref="C34:E34"/>
    <mergeCell ref="L9:L10"/>
    <mergeCell ref="B11:B24"/>
    <mergeCell ref="C11:D24"/>
    <mergeCell ref="F11:F24"/>
    <mergeCell ref="A27:E27"/>
    <mergeCell ref="A28:M28"/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2023-10-19T10:19:29Z</dcterms:modified>
</cp:coreProperties>
</file>