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55" windowHeight="11760"/>
  </bookViews>
  <sheets>
    <sheet name="3 квартал" sheetId="1" r:id="rId1"/>
  </sheets>
  <definedNames>
    <definedName name="_GoBack" localSheetId="0">'3 квартал'!$G$14</definedName>
  </definedNames>
  <calcPr calcId="145621"/>
</workbook>
</file>

<file path=xl/calcChain.xml><?xml version="1.0" encoding="utf-8"?>
<calcChain xmlns="http://schemas.openxmlformats.org/spreadsheetml/2006/main">
  <c r="H29" i="1" l="1"/>
  <c r="I57" i="1" l="1"/>
  <c r="I33" i="1"/>
  <c r="I34" i="1"/>
  <c r="I35" i="1"/>
  <c r="I36" i="1"/>
  <c r="I37" i="1"/>
  <c r="I32" i="1"/>
  <c r="I25" i="1"/>
  <c r="I26" i="1"/>
  <c r="I29" i="1"/>
  <c r="I24" i="1"/>
  <c r="I13" i="1"/>
  <c r="I14" i="1"/>
  <c r="I15" i="1"/>
  <c r="I16" i="1"/>
  <c r="I17" i="1"/>
  <c r="I18" i="1"/>
  <c r="I19" i="1"/>
  <c r="I12" i="1"/>
  <c r="G58" i="1" l="1"/>
  <c r="F58" i="1"/>
  <c r="G47" i="1"/>
  <c r="F47" i="1"/>
  <c r="G54" i="1"/>
  <c r="F54" i="1"/>
  <c r="F52" i="1"/>
  <c r="F51" i="1"/>
  <c r="G50" i="1"/>
  <c r="F50" i="1"/>
  <c r="H39" i="1" l="1"/>
  <c r="G39" i="1"/>
  <c r="F39" i="1"/>
  <c r="H38" i="1"/>
  <c r="I38" i="1" s="1"/>
  <c r="G38" i="1"/>
  <c r="F38" i="1"/>
  <c r="H37" i="1"/>
  <c r="G37" i="1"/>
  <c r="F37" i="1"/>
  <c r="G29" i="1"/>
  <c r="F29" i="1"/>
  <c r="H28" i="1"/>
  <c r="H51" i="1" s="1"/>
  <c r="G28" i="1"/>
  <c r="F28" i="1"/>
  <c r="H27" i="1"/>
  <c r="G27" i="1"/>
  <c r="K24" i="1"/>
  <c r="K27" i="1" s="1"/>
  <c r="F27" i="1"/>
  <c r="K26" i="1"/>
  <c r="K29" i="1" s="1"/>
  <c r="K25" i="1"/>
  <c r="K28" i="1" s="1"/>
  <c r="K36" i="1"/>
  <c r="H19" i="1"/>
  <c r="G19" i="1"/>
  <c r="F19" i="1"/>
  <c r="H18" i="1"/>
  <c r="G18" i="1"/>
  <c r="F18" i="1"/>
  <c r="H17" i="1"/>
  <c r="G17" i="1"/>
  <c r="F17" i="1"/>
  <c r="I28" i="1" l="1"/>
  <c r="G51" i="1"/>
  <c r="I51" i="1" s="1"/>
  <c r="I27" i="1"/>
  <c r="H50" i="1"/>
  <c r="I50" i="1" s="1"/>
  <c r="I39" i="1"/>
  <c r="G52" i="1"/>
  <c r="F44" i="1"/>
  <c r="G44" i="1"/>
  <c r="H44" i="1"/>
  <c r="H30" i="1"/>
  <c r="I30" i="1" s="1"/>
  <c r="F30" i="1"/>
  <c r="G30" i="1"/>
  <c r="I44" i="1" l="1"/>
  <c r="K30" i="1"/>
  <c r="G40" i="1"/>
  <c r="H40" i="1"/>
  <c r="F40" i="1"/>
  <c r="K33" i="1"/>
  <c r="K35" i="1"/>
  <c r="K12" i="1"/>
  <c r="K13" i="1"/>
  <c r="G21" i="1"/>
  <c r="H21" i="1"/>
  <c r="H55" i="1" s="1"/>
  <c r="H48" i="1" s="1"/>
  <c r="F21" i="1"/>
  <c r="G20" i="1"/>
  <c r="G42" i="1" s="1"/>
  <c r="H20" i="1"/>
  <c r="F20" i="1"/>
  <c r="F42" i="1" s="1"/>
  <c r="H41" i="1" l="1"/>
  <c r="I40" i="1"/>
  <c r="H58" i="1"/>
  <c r="I21" i="1"/>
  <c r="G55" i="1"/>
  <c r="F43" i="1"/>
  <c r="F55" i="1"/>
  <c r="H42" i="1"/>
  <c r="I42" i="1" s="1"/>
  <c r="I20" i="1"/>
  <c r="H54" i="1"/>
  <c r="G43" i="1"/>
  <c r="F45" i="1"/>
  <c r="G45" i="1"/>
  <c r="I45" i="1" s="1"/>
  <c r="F59" i="1"/>
  <c r="F41" i="1"/>
  <c r="H43" i="1"/>
  <c r="H45" i="1" s="1"/>
  <c r="G59" i="1"/>
  <c r="G41" i="1"/>
  <c r="I41" i="1" s="1"/>
  <c r="K38" i="1"/>
  <c r="K40" i="1"/>
  <c r="K20" i="1"/>
  <c r="H22" i="1"/>
  <c r="F22" i="1"/>
  <c r="K21" i="1"/>
  <c r="I58" i="1" l="1"/>
  <c r="K58" i="1"/>
  <c r="I43" i="1"/>
  <c r="I55" i="1"/>
  <c r="G48" i="1"/>
  <c r="G56" i="1"/>
  <c r="K55" i="1"/>
  <c r="K48" i="1" s="1"/>
  <c r="F56" i="1"/>
  <c r="F48" i="1"/>
  <c r="F49" i="1" s="1"/>
  <c r="I54" i="1"/>
  <c r="K54" i="1"/>
  <c r="K47" i="1" s="1"/>
  <c r="H56" i="1"/>
  <c r="H47" i="1"/>
  <c r="K45" i="1"/>
  <c r="K41" i="1"/>
  <c r="G22" i="1"/>
  <c r="K22" i="1" s="1"/>
  <c r="H59" i="1"/>
  <c r="I59" i="1" s="1"/>
  <c r="K43" i="1"/>
  <c r="K42" i="1"/>
  <c r="F53" i="1"/>
  <c r="K44" i="1"/>
  <c r="H52" i="1"/>
  <c r="I52" i="1" s="1"/>
  <c r="K50" i="1"/>
  <c r="I48" i="1" l="1"/>
  <c r="G49" i="1"/>
  <c r="I22" i="1"/>
  <c r="I56" i="1"/>
  <c r="K56" i="1"/>
  <c r="K49" i="1" s="1"/>
  <c r="I47" i="1"/>
  <c r="H49" i="1"/>
  <c r="I49" i="1" s="1"/>
  <c r="H53" i="1"/>
  <c r="K51" i="1"/>
  <c r="K59" i="1"/>
  <c r="K52" i="1"/>
  <c r="G53" i="1"/>
  <c r="I53" i="1" s="1"/>
  <c r="K53" i="1" l="1"/>
</calcChain>
</file>

<file path=xl/sharedStrings.xml><?xml version="1.0" encoding="utf-8"?>
<sst xmlns="http://schemas.openxmlformats.org/spreadsheetml/2006/main" count="155" uniqueCount="111">
  <si>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</si>
  <si>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</si>
  <si>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</si>
  <si>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</si>
  <si>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</si>
  <si>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УСП</t>
  </si>
  <si>
    <t>Бюджет АО</t>
  </si>
  <si>
    <t>Местный бюджет</t>
  </si>
  <si>
    <t>Иные источники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</si>
  <si>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</si>
  <si>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</si>
  <si>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</si>
  <si>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</si>
  <si>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</si>
  <si>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</si>
  <si>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t>Управление социальной политики администрации города Югорска</t>
  </si>
  <si>
    <t xml:space="preserve">Итого: </t>
  </si>
  <si>
    <t xml:space="preserve">Департамент жилищно – коммунального и строительного комплекса администрации города Югорска </t>
  </si>
  <si>
    <t>Итого:</t>
  </si>
  <si>
    <t>Управление бухгалтерского учета и отчетности администрации города Югорска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</si>
  <si>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</si>
  <si>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</si>
  <si>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</si>
  <si>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</si>
  <si>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 xml:space="preserve">Управление бухгалтерского отчета и отчетности </t>
  </si>
  <si>
    <t>в том числе</t>
  </si>
  <si>
    <t>ВСЕГО по муниципальной программе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</si>
  <si>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</si>
  <si>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</si>
  <si>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</si>
  <si>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</si>
  <si>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</si>
  <si>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</si>
  <si>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</si>
  <si>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</si>
  <si>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1</t>
  </si>
  <si>
    <t>Строительство физкультурно-спортивного комплекса с универсальным игровым залом (1,2,3,5)</t>
  </si>
  <si>
    <t>Департамент жилищно-коммунального и строительного комплекса (далее - ДЖКиСК)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</si>
  <si>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</si>
  <si>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</si>
  <si>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</si>
  <si>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</si>
  <si>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</si>
  <si>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</si>
  <si>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</si>
  <si>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</si>
  <si>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</si>
  <si>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</si>
  <si>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</si>
  <si>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</si>
  <si>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</si>
  <si>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</si>
  <si>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</si>
  <si>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т.ч. на выделение субсидий (2,4,6)</t>
  </si>
  <si>
    <t>Приобретение спортивного инвентаря и оборудования для муниципальных учреждений (2,8)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</si>
  <si>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</si>
  <si>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</si>
  <si>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</si>
  <si>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</si>
  <si>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</si>
  <si>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</si>
  <si>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</si>
  <si>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</si>
  <si>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</si>
  <si>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Задача 3. Обеспечение условий для успешного выступления спортсменов города Югорска на официальных соревнованиях различного уровня, пропаганда здорового образа жизни.</t>
  </si>
  <si>
    <t>4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</si>
  <si>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</si>
  <si>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</si>
  <si>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</si>
  <si>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</si>
  <si>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</si>
  <si>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5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</si>
  <si>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</si>
  <si>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</si>
  <si>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</si>
  <si>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</si>
  <si>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</si>
  <si>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31</t>
  </si>
  <si>
    <t>32</t>
  </si>
  <si>
    <t>Итого по задаче 3</t>
  </si>
  <si>
    <t>33</t>
  </si>
  <si>
    <t>34</t>
  </si>
  <si>
    <t>35</t>
  </si>
  <si>
    <t>36</t>
  </si>
  <si>
    <t>37</t>
  </si>
  <si>
    <t>Инвестиции в объекты муниципальной собственности</t>
  </si>
  <si>
    <t>администрации города Югорска                                                                          И.М. Занина                                                              А.С. Зайцев                5-00-24 (198)_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</si>
  <si>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</si>
  <si>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</si>
  <si>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</si>
  <si>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</si>
  <si>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</si>
  <si>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</si>
  <si>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</si>
  <si>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</si>
  <si>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</si>
  <si>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</si>
  <si>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</si>
  <si>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</si>
  <si>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</si>
  <si>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администрации города Югорска                                                                            Л.А. Михайлова                                                О.В. Бочарова                      5-00-47 (253)_</t>
  </si>
  <si>
    <t>Абсолютное значение 
(гр.8-гр.7)</t>
  </si>
  <si>
    <t>Результаты реализации муниципальной программы</t>
  </si>
  <si>
    <t xml:space="preserve">               (соисполнитель)                                                                                                                  (исполнитель, ответственный за составление формы)</t>
  </si>
  <si>
    <t xml:space="preserve">    (ответственный исполнитель)                                                                                                                (исполнитель, ответственный за составление формы)</t>
  </si>
  <si>
    <t xml:space="preserve">Департамент жилищно-комунального и </t>
  </si>
  <si>
    <t xml:space="preserve">строительного комплекса                                                                             В.К. Бандурин                                                  Е.В. Титова                        7-43-03       </t>
  </si>
  <si>
    <r>
      <t xml:space="preserve">  </t>
    </r>
    <r>
      <rPr>
        <sz val="8"/>
        <color theme="1"/>
        <rFont val="Times New Roman"/>
        <family val="1"/>
        <charset val="204"/>
      </rPr>
      <t xml:space="preserve">  (соисполнитель)                                                                                                                  (исполнитель, ответственный за составление формы)</t>
    </r>
  </si>
  <si>
    <t xml:space="preserve">Приложение 3
 к письму УСП №  
от «__»  2016
</t>
  </si>
  <si>
    <t>Отчет 
об исполнении муниципальной программы
 по состоянию на 30 июня 2016</t>
  </si>
  <si>
    <t>Выполняются обязательства 2014 года. Готовность объекта – 81,6%.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</si>
</sst>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abSelected="1" topLeftCell="A16" zoomScale="75" zoomScaleNormal="75" workbookViewId="0">
      <selection activeCell="I13" sqref="I13:J13"/>
    </sheetView>
  </sheetViews>
  <sheetFormatPr defaultRowHeight="15" x14ac:dyDescent="0.25"/>
  <cols>
    <col min="1" max="1" width="9.140625" style="17"/>
    <col min="2" max="2" width="10.28515625" style="6" customWidth="1"/>
    <col min="3" max="3" width="31.28515625" customWidth="1"/>
    <col min="4" max="4" width="15" style="10" customWidth="1"/>
    <col min="5" max="5" width="12" style="10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3" ht="48.75" customHeight="1" x14ac:dyDescent="0.25">
      <c r="B1" s="3"/>
      <c r="C1" s="1"/>
      <c r="D1" s="7"/>
      <c r="E1" s="7"/>
      <c r="F1" s="1"/>
      <c r="G1" s="1"/>
      <c r="H1" s="1"/>
      <c r="I1" s="1"/>
      <c r="J1" s="1"/>
      <c r="K1" s="102" t="s">
        <v>108</v>
      </c>
      <c r="L1" s="102"/>
      <c r="M1" s="102"/>
    </row>
    <row r="2" spans="1:13" ht="51.75" customHeight="1" x14ac:dyDescent="0.25">
      <c r="B2" s="100" t="s">
        <v>109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x14ac:dyDescent="0.25">
      <c r="B3" s="3"/>
      <c r="C3" s="1"/>
      <c r="D3" s="7"/>
      <c r="E3" s="7"/>
      <c r="F3" s="1"/>
      <c r="G3" s="1"/>
      <c r="H3" s="1"/>
      <c r="I3" s="1"/>
      <c r="J3" s="1"/>
      <c r="K3" s="1"/>
      <c r="L3" s="1"/>
      <c r="M3" s="1"/>
    </row>
    <row r="4" spans="1:13" ht="39.75" customHeight="1" x14ac:dyDescent="0.25">
      <c r="B4" s="103" t="s">
        <v>20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44.25" customHeight="1" x14ac:dyDescent="0.25">
      <c r="B5" s="103" t="s">
        <v>21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25.5" customHeight="1" x14ac:dyDescent="0.25">
      <c r="A6" s="55" t="s">
        <v>27</v>
      </c>
      <c r="B6" s="57" t="s">
        <v>28</v>
      </c>
      <c r="C6" s="55" t="s">
        <v>29</v>
      </c>
      <c r="D6" s="55" t="s">
        <v>30</v>
      </c>
      <c r="E6" s="55" t="s">
        <v>0</v>
      </c>
      <c r="F6" s="55" t="s">
        <v>1</v>
      </c>
      <c r="G6" s="55" t="s">
        <v>2</v>
      </c>
      <c r="H6" s="55" t="s">
        <v>3</v>
      </c>
      <c r="I6" s="55" t="s">
        <v>4</v>
      </c>
      <c r="J6" s="55"/>
      <c r="K6" s="55"/>
      <c r="L6" s="55" t="s">
        <v>102</v>
      </c>
      <c r="M6" s="55"/>
    </row>
    <row r="7" spans="1:13" ht="15" customHeight="1" x14ac:dyDescent="0.25">
      <c r="A7" s="111"/>
      <c r="B7" s="57"/>
      <c r="C7" s="55"/>
      <c r="D7" s="55"/>
      <c r="E7" s="55"/>
      <c r="F7" s="55"/>
      <c r="G7" s="55"/>
      <c r="H7" s="55"/>
      <c r="I7" s="55" t="s">
        <v>101</v>
      </c>
      <c r="J7" s="55"/>
      <c r="K7" s="55" t="s">
        <v>32</v>
      </c>
      <c r="L7" s="55"/>
      <c r="M7" s="55"/>
    </row>
    <row r="8" spans="1:13" ht="36" customHeight="1" x14ac:dyDescent="0.25">
      <c r="A8" s="111"/>
      <c r="B8" s="57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32">
        <v>1</v>
      </c>
      <c r="B9" s="4" t="s">
        <v>31</v>
      </c>
      <c r="C9" s="2">
        <v>3</v>
      </c>
      <c r="D9" s="8">
        <v>4</v>
      </c>
      <c r="E9" s="8">
        <v>5</v>
      </c>
      <c r="F9" s="2">
        <v>6</v>
      </c>
      <c r="G9" s="2">
        <v>7</v>
      </c>
      <c r="H9" s="2">
        <v>8</v>
      </c>
      <c r="I9" s="56">
        <v>9</v>
      </c>
      <c r="J9" s="56"/>
      <c r="K9" s="2">
        <v>10</v>
      </c>
      <c r="L9" s="56">
        <v>11</v>
      </c>
      <c r="M9" s="56"/>
    </row>
    <row r="10" spans="1:13" ht="51.75" customHeight="1" x14ac:dyDescent="0.25">
      <c r="A10" s="33" t="s">
        <v>33</v>
      </c>
      <c r="B10" s="45" t="s">
        <v>22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27" customHeight="1" x14ac:dyDescent="0.25">
      <c r="A11" s="33" t="s">
        <v>34</v>
      </c>
      <c r="B11" s="105" t="s">
        <v>50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/>
    </row>
    <row r="12" spans="1:13" ht="45" customHeight="1" x14ac:dyDescent="0.25">
      <c r="A12" s="33" t="s">
        <v>38</v>
      </c>
      <c r="B12" s="79" t="s">
        <v>35</v>
      </c>
      <c r="C12" s="104" t="s">
        <v>36</v>
      </c>
      <c r="D12" s="86" t="s">
        <v>37</v>
      </c>
      <c r="E12" s="9" t="s">
        <v>6</v>
      </c>
      <c r="F12" s="12">
        <v>215752</v>
      </c>
      <c r="G12" s="12">
        <v>215752</v>
      </c>
      <c r="H12" s="12">
        <v>86533.4</v>
      </c>
      <c r="I12" s="46">
        <f>H12-G12</f>
        <v>-129218.6</v>
      </c>
      <c r="J12" s="46"/>
      <c r="K12" s="12">
        <f t="shared" ref="K12:K21" si="0">H12/G12*100</f>
        <v>40.107808965849678</v>
      </c>
      <c r="L12" s="41" t="s">
        <v>110</v>
      </c>
      <c r="M12" s="42"/>
    </row>
    <row r="13" spans="1:13" ht="41.25" customHeight="1" x14ac:dyDescent="0.25">
      <c r="A13" s="33" t="s">
        <v>39</v>
      </c>
      <c r="B13" s="80"/>
      <c r="C13" s="104"/>
      <c r="D13" s="88"/>
      <c r="E13" s="9" t="s">
        <v>7</v>
      </c>
      <c r="F13" s="12">
        <v>11450.2</v>
      </c>
      <c r="G13" s="12">
        <v>11450.2</v>
      </c>
      <c r="H13" s="12">
        <v>4598.3999999999996</v>
      </c>
      <c r="I13" s="46">
        <f t="shared" ref="I13:I22" si="1">H13-G13</f>
        <v>-6851.8000000000011</v>
      </c>
      <c r="J13" s="46"/>
      <c r="K13" s="12">
        <f t="shared" si="0"/>
        <v>40.159997205288981</v>
      </c>
      <c r="L13" s="43"/>
      <c r="M13" s="44"/>
    </row>
    <row r="14" spans="1:13" ht="26.25" customHeight="1" x14ac:dyDescent="0.25">
      <c r="A14" s="33" t="s">
        <v>41</v>
      </c>
      <c r="B14" s="78" t="s">
        <v>31</v>
      </c>
      <c r="C14" s="104" t="s">
        <v>54</v>
      </c>
      <c r="D14" s="54" t="s">
        <v>40</v>
      </c>
      <c r="E14" s="9" t="s">
        <v>6</v>
      </c>
      <c r="F14" s="12">
        <v>0</v>
      </c>
      <c r="G14" s="12">
        <v>0</v>
      </c>
      <c r="H14" s="12">
        <v>0</v>
      </c>
      <c r="I14" s="46">
        <f t="shared" si="1"/>
        <v>0</v>
      </c>
      <c r="J14" s="46"/>
      <c r="K14" s="12">
        <v>0</v>
      </c>
      <c r="L14" s="45"/>
      <c r="M14" s="45"/>
    </row>
    <row r="15" spans="1:13" ht="26.25" customHeight="1" x14ac:dyDescent="0.25">
      <c r="A15" s="33" t="s">
        <v>42</v>
      </c>
      <c r="B15" s="79"/>
      <c r="C15" s="104"/>
      <c r="D15" s="54"/>
      <c r="E15" s="9" t="s">
        <v>7</v>
      </c>
      <c r="F15" s="12">
        <v>0</v>
      </c>
      <c r="G15" s="12">
        <v>0</v>
      </c>
      <c r="H15" s="12">
        <v>0</v>
      </c>
      <c r="I15" s="46">
        <f t="shared" si="1"/>
        <v>0</v>
      </c>
      <c r="J15" s="46"/>
      <c r="K15" s="12">
        <v>0</v>
      </c>
      <c r="L15" s="45"/>
      <c r="M15" s="45"/>
    </row>
    <row r="16" spans="1:13" ht="26.25" customHeight="1" x14ac:dyDescent="0.25">
      <c r="A16" s="33" t="s">
        <v>43</v>
      </c>
      <c r="B16" s="80"/>
      <c r="C16" s="104"/>
      <c r="D16" s="54"/>
      <c r="E16" s="9" t="s">
        <v>8</v>
      </c>
      <c r="F16" s="12">
        <v>0</v>
      </c>
      <c r="G16" s="12">
        <v>0</v>
      </c>
      <c r="H16" s="12">
        <v>0</v>
      </c>
      <c r="I16" s="46">
        <f t="shared" si="1"/>
        <v>0</v>
      </c>
      <c r="J16" s="46"/>
      <c r="K16" s="12">
        <v>0</v>
      </c>
      <c r="L16" s="45"/>
      <c r="M16" s="45"/>
    </row>
    <row r="17" spans="1:13" ht="26.25" customHeight="1" x14ac:dyDescent="0.25">
      <c r="A17" s="33" t="s">
        <v>44</v>
      </c>
      <c r="B17" s="91"/>
      <c r="C17" s="59" t="s">
        <v>10</v>
      </c>
      <c r="D17" s="54" t="s">
        <v>5</v>
      </c>
      <c r="E17" s="9" t="s">
        <v>6</v>
      </c>
      <c r="F17" s="12">
        <f>F14</f>
        <v>0</v>
      </c>
      <c r="G17" s="12">
        <f>_GoBack</f>
        <v>0</v>
      </c>
      <c r="H17" s="12">
        <f>H14</f>
        <v>0</v>
      </c>
      <c r="I17" s="46">
        <f t="shared" si="1"/>
        <v>0</v>
      </c>
      <c r="J17" s="46"/>
      <c r="K17" s="12">
        <v>0</v>
      </c>
      <c r="L17" s="48"/>
      <c r="M17" s="48"/>
    </row>
    <row r="18" spans="1:13" ht="26.25" customHeight="1" x14ac:dyDescent="0.25">
      <c r="A18" s="33" t="s">
        <v>45</v>
      </c>
      <c r="B18" s="92"/>
      <c r="C18" s="60"/>
      <c r="D18" s="54"/>
      <c r="E18" s="9" t="s">
        <v>7</v>
      </c>
      <c r="F18" s="12">
        <f>F15</f>
        <v>0</v>
      </c>
      <c r="G18" s="12">
        <f>G15</f>
        <v>0</v>
      </c>
      <c r="H18" s="12">
        <f>H15</f>
        <v>0</v>
      </c>
      <c r="I18" s="46">
        <f t="shared" si="1"/>
        <v>0</v>
      </c>
      <c r="J18" s="46"/>
      <c r="K18" s="12">
        <v>0</v>
      </c>
      <c r="L18" s="48"/>
      <c r="M18" s="48"/>
    </row>
    <row r="19" spans="1:13" ht="26.25" customHeight="1" x14ac:dyDescent="0.25">
      <c r="A19" s="33" t="s">
        <v>46</v>
      </c>
      <c r="B19" s="92"/>
      <c r="C19" s="60"/>
      <c r="D19" s="54"/>
      <c r="E19" s="9" t="s">
        <v>8</v>
      </c>
      <c r="F19" s="12">
        <f>F16</f>
        <v>0</v>
      </c>
      <c r="G19" s="12">
        <f>G16</f>
        <v>0</v>
      </c>
      <c r="H19" s="12">
        <f>H16</f>
        <v>0</v>
      </c>
      <c r="I19" s="46">
        <f t="shared" si="1"/>
        <v>0</v>
      </c>
      <c r="J19" s="46"/>
      <c r="K19" s="12">
        <v>0</v>
      </c>
      <c r="L19" s="48"/>
      <c r="M19" s="48"/>
    </row>
    <row r="20" spans="1:13" ht="26.25" customHeight="1" x14ac:dyDescent="0.25">
      <c r="A20" s="33" t="s">
        <v>47</v>
      </c>
      <c r="B20" s="92"/>
      <c r="C20" s="60"/>
      <c r="D20" s="54" t="s">
        <v>9</v>
      </c>
      <c r="E20" s="9" t="s">
        <v>6</v>
      </c>
      <c r="F20" s="12">
        <f t="shared" ref="F20:H21" si="2">F12</f>
        <v>215752</v>
      </c>
      <c r="G20" s="12">
        <f t="shared" si="2"/>
        <v>215752</v>
      </c>
      <c r="H20" s="12">
        <f t="shared" si="2"/>
        <v>86533.4</v>
      </c>
      <c r="I20" s="46">
        <f t="shared" si="1"/>
        <v>-129218.6</v>
      </c>
      <c r="J20" s="46"/>
      <c r="K20" s="12">
        <f t="shared" si="0"/>
        <v>40.107808965849678</v>
      </c>
      <c r="L20" s="48"/>
      <c r="M20" s="48"/>
    </row>
    <row r="21" spans="1:13" ht="26.25" customHeight="1" x14ac:dyDescent="0.25">
      <c r="A21" s="33" t="s">
        <v>48</v>
      </c>
      <c r="B21" s="92"/>
      <c r="C21" s="61"/>
      <c r="D21" s="54"/>
      <c r="E21" s="9" t="s">
        <v>7</v>
      </c>
      <c r="F21" s="12">
        <f t="shared" si="2"/>
        <v>11450.2</v>
      </c>
      <c r="G21" s="12">
        <f t="shared" si="2"/>
        <v>11450.2</v>
      </c>
      <c r="H21" s="12">
        <f t="shared" si="2"/>
        <v>4598.3999999999996</v>
      </c>
      <c r="I21" s="46">
        <f t="shared" si="1"/>
        <v>-6851.8000000000011</v>
      </c>
      <c r="J21" s="46"/>
      <c r="K21" s="12">
        <f t="shared" si="0"/>
        <v>40.159997205288981</v>
      </c>
      <c r="L21" s="48"/>
      <c r="M21" s="48"/>
    </row>
    <row r="22" spans="1:13" ht="26.25" customHeight="1" x14ac:dyDescent="0.25">
      <c r="A22" s="33" t="s">
        <v>49</v>
      </c>
      <c r="B22" s="93"/>
      <c r="C22" s="48" t="s">
        <v>11</v>
      </c>
      <c r="D22" s="48"/>
      <c r="E22" s="21"/>
      <c r="F22" s="19">
        <f>SUM(F17:F21)</f>
        <v>227202.2</v>
      </c>
      <c r="G22" s="19">
        <f t="shared" ref="G22:H22" si="3">SUM(G17:G21)</f>
        <v>227202.2</v>
      </c>
      <c r="H22" s="19">
        <f t="shared" si="3"/>
        <v>91131.799999999988</v>
      </c>
      <c r="I22" s="46">
        <f t="shared" si="1"/>
        <v>-136070.40000000002</v>
      </c>
      <c r="J22" s="46"/>
      <c r="K22" s="19">
        <f t="shared" ref="K22" si="4">H22/G22*100</f>
        <v>40.110439071452646</v>
      </c>
      <c r="L22" s="58"/>
      <c r="M22" s="58"/>
    </row>
    <row r="23" spans="1:13" ht="23.25" customHeight="1" x14ac:dyDescent="0.25">
      <c r="A23" s="33" t="s">
        <v>52</v>
      </c>
      <c r="B23" s="52" t="s">
        <v>51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53"/>
    </row>
    <row r="24" spans="1:13" s="17" customFormat="1" ht="30" customHeight="1" x14ac:dyDescent="0.25">
      <c r="A24" s="33" t="s">
        <v>56</v>
      </c>
      <c r="B24" s="112">
        <v>3</v>
      </c>
      <c r="C24" s="54" t="s">
        <v>53</v>
      </c>
      <c r="D24" s="86" t="s">
        <v>5</v>
      </c>
      <c r="E24" s="26" t="s">
        <v>6</v>
      </c>
      <c r="F24" s="34">
        <v>691</v>
      </c>
      <c r="G24" s="34">
        <v>691</v>
      </c>
      <c r="H24" s="34">
        <v>320</v>
      </c>
      <c r="I24" s="46">
        <f t="shared" ref="I24" si="5">H24-G24</f>
        <v>-371</v>
      </c>
      <c r="J24" s="46"/>
      <c r="K24" s="34">
        <f>H24/G24*100</f>
        <v>46.30969609261939</v>
      </c>
      <c r="L24" s="45"/>
      <c r="M24" s="45"/>
    </row>
    <row r="25" spans="1:13" s="17" customFormat="1" ht="30" customHeight="1" x14ac:dyDescent="0.25">
      <c r="A25" s="33" t="s">
        <v>57</v>
      </c>
      <c r="B25" s="112"/>
      <c r="C25" s="54"/>
      <c r="D25" s="87"/>
      <c r="E25" s="26" t="s">
        <v>7</v>
      </c>
      <c r="F25" s="34">
        <v>49000</v>
      </c>
      <c r="G25" s="34">
        <v>49000</v>
      </c>
      <c r="H25" s="34">
        <v>26158.9</v>
      </c>
      <c r="I25" s="46">
        <f t="shared" ref="I25:I30" si="6">H25-G25</f>
        <v>-22841.1</v>
      </c>
      <c r="J25" s="46"/>
      <c r="K25" s="34">
        <f>H25/G25*100</f>
        <v>53.385510204081633</v>
      </c>
      <c r="L25" s="45"/>
      <c r="M25" s="45"/>
    </row>
    <row r="26" spans="1:13" s="17" customFormat="1" ht="30" customHeight="1" x14ac:dyDescent="0.25">
      <c r="A26" s="33" t="s">
        <v>58</v>
      </c>
      <c r="B26" s="112"/>
      <c r="C26" s="54"/>
      <c r="D26" s="88"/>
      <c r="E26" s="26" t="s">
        <v>8</v>
      </c>
      <c r="F26" s="34">
        <v>300</v>
      </c>
      <c r="G26" s="34">
        <v>300</v>
      </c>
      <c r="H26" s="34">
        <v>134</v>
      </c>
      <c r="I26" s="46">
        <f t="shared" si="6"/>
        <v>-166</v>
      </c>
      <c r="J26" s="46"/>
      <c r="K26" s="34">
        <f>H26/G26*100</f>
        <v>44.666666666666664</v>
      </c>
      <c r="L26" s="45"/>
      <c r="M26" s="45"/>
    </row>
    <row r="27" spans="1:13" s="17" customFormat="1" ht="30" customHeight="1" x14ac:dyDescent="0.25">
      <c r="A27" s="33" t="s">
        <v>59</v>
      </c>
      <c r="B27" s="112"/>
      <c r="C27" s="113" t="s">
        <v>13</v>
      </c>
      <c r="D27" s="116" t="s">
        <v>5</v>
      </c>
      <c r="E27" s="35" t="s">
        <v>6</v>
      </c>
      <c r="F27" s="34">
        <f t="shared" ref="F27:H29" si="7">F24</f>
        <v>691</v>
      </c>
      <c r="G27" s="34">
        <f t="shared" si="7"/>
        <v>691</v>
      </c>
      <c r="H27" s="34">
        <f t="shared" si="7"/>
        <v>320</v>
      </c>
      <c r="I27" s="46">
        <f t="shared" si="6"/>
        <v>-371</v>
      </c>
      <c r="J27" s="46"/>
      <c r="K27" s="34">
        <f>K24</f>
        <v>46.30969609261939</v>
      </c>
      <c r="L27" s="52"/>
      <c r="M27" s="53"/>
    </row>
    <row r="28" spans="1:13" s="17" customFormat="1" ht="30" customHeight="1" x14ac:dyDescent="0.25">
      <c r="A28" s="33" t="s">
        <v>60</v>
      </c>
      <c r="B28" s="112"/>
      <c r="C28" s="114"/>
      <c r="D28" s="116"/>
      <c r="E28" s="35" t="s">
        <v>7</v>
      </c>
      <c r="F28" s="34">
        <f t="shared" si="7"/>
        <v>49000</v>
      </c>
      <c r="G28" s="34">
        <f t="shared" si="7"/>
        <v>49000</v>
      </c>
      <c r="H28" s="34">
        <f t="shared" si="7"/>
        <v>26158.9</v>
      </c>
      <c r="I28" s="46">
        <f t="shared" si="6"/>
        <v>-22841.1</v>
      </c>
      <c r="J28" s="46"/>
      <c r="K28" s="34">
        <f>K25</f>
        <v>53.385510204081633</v>
      </c>
      <c r="L28" s="52"/>
      <c r="M28" s="53"/>
    </row>
    <row r="29" spans="1:13" s="17" customFormat="1" ht="30" customHeight="1" x14ac:dyDescent="0.25">
      <c r="A29" s="33" t="s">
        <v>61</v>
      </c>
      <c r="B29" s="112"/>
      <c r="C29" s="115"/>
      <c r="D29" s="116"/>
      <c r="E29" s="35" t="s">
        <v>8</v>
      </c>
      <c r="F29" s="34">
        <f t="shared" si="7"/>
        <v>300</v>
      </c>
      <c r="G29" s="34">
        <f t="shared" si="7"/>
        <v>300</v>
      </c>
      <c r="H29" s="34">
        <f>H26</f>
        <v>134</v>
      </c>
      <c r="I29" s="46">
        <f t="shared" si="6"/>
        <v>-166</v>
      </c>
      <c r="J29" s="46"/>
      <c r="K29" s="34">
        <f>K26</f>
        <v>44.666666666666664</v>
      </c>
      <c r="L29" s="52"/>
      <c r="M29" s="53"/>
    </row>
    <row r="30" spans="1:13" s="17" customFormat="1" ht="26.25" customHeight="1" x14ac:dyDescent="0.25">
      <c r="A30" s="33" t="s">
        <v>62</v>
      </c>
      <c r="B30" s="112"/>
      <c r="C30" s="117" t="s">
        <v>55</v>
      </c>
      <c r="D30" s="118"/>
      <c r="E30" s="27"/>
      <c r="F30" s="34">
        <f>F27+F28+F29</f>
        <v>49991</v>
      </c>
      <c r="G30" s="34">
        <f>G27+G28+G29</f>
        <v>49991</v>
      </c>
      <c r="H30" s="34">
        <f>H27+H28+H29</f>
        <v>26612.9</v>
      </c>
      <c r="I30" s="46">
        <f t="shared" si="6"/>
        <v>-23378.1</v>
      </c>
      <c r="J30" s="46"/>
      <c r="K30" s="34">
        <f>H30/G30*100</f>
        <v>53.235382368826393</v>
      </c>
      <c r="L30" s="52"/>
      <c r="M30" s="53"/>
    </row>
    <row r="31" spans="1:13" s="17" customFormat="1" ht="31.5" customHeight="1" x14ac:dyDescent="0.25">
      <c r="A31" s="33" t="s">
        <v>63</v>
      </c>
      <c r="B31" s="52" t="s">
        <v>64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53"/>
    </row>
    <row r="32" spans="1:13" ht="26.25" customHeight="1" x14ac:dyDescent="0.25">
      <c r="A32" s="33" t="s">
        <v>67</v>
      </c>
      <c r="B32" s="78" t="s">
        <v>65</v>
      </c>
      <c r="C32" s="81" t="s">
        <v>66</v>
      </c>
      <c r="D32" s="86" t="s">
        <v>5</v>
      </c>
      <c r="E32" s="9" t="s">
        <v>6</v>
      </c>
      <c r="F32" s="12">
        <v>0</v>
      </c>
      <c r="G32" s="12">
        <v>0</v>
      </c>
      <c r="H32" s="12">
        <v>0</v>
      </c>
      <c r="I32" s="46">
        <f t="shared" ref="I32" si="8">H32-G32</f>
        <v>0</v>
      </c>
      <c r="J32" s="46"/>
      <c r="K32" s="12">
        <v>0</v>
      </c>
      <c r="L32" s="47"/>
      <c r="M32" s="47"/>
    </row>
    <row r="33" spans="1:13" ht="26.25" customHeight="1" x14ac:dyDescent="0.25">
      <c r="A33" s="33" t="s">
        <v>68</v>
      </c>
      <c r="B33" s="79"/>
      <c r="C33" s="82"/>
      <c r="D33" s="87"/>
      <c r="E33" s="9" t="s">
        <v>7</v>
      </c>
      <c r="F33" s="12">
        <v>3850</v>
      </c>
      <c r="G33" s="12">
        <v>3850</v>
      </c>
      <c r="H33" s="12">
        <v>2632.7</v>
      </c>
      <c r="I33" s="46">
        <f t="shared" ref="I33:I45" si="9">H33-G33</f>
        <v>-1217.3000000000002</v>
      </c>
      <c r="J33" s="46"/>
      <c r="K33" s="12">
        <f t="shared" ref="K33:K59" si="10">H33/G33*100</f>
        <v>68.381818181818176</v>
      </c>
      <c r="L33" s="47"/>
      <c r="M33" s="47"/>
    </row>
    <row r="34" spans="1:13" ht="26.25" customHeight="1" x14ac:dyDescent="0.25">
      <c r="A34" s="33" t="s">
        <v>69</v>
      </c>
      <c r="B34" s="79"/>
      <c r="C34" s="82"/>
      <c r="D34" s="88"/>
      <c r="E34" s="9" t="s">
        <v>8</v>
      </c>
      <c r="F34" s="12">
        <v>10</v>
      </c>
      <c r="G34" s="12">
        <v>0</v>
      </c>
      <c r="H34" s="12">
        <v>0</v>
      </c>
      <c r="I34" s="46">
        <f t="shared" si="9"/>
        <v>0</v>
      </c>
      <c r="J34" s="46"/>
      <c r="K34" s="12">
        <v>0</v>
      </c>
      <c r="L34" s="47"/>
      <c r="M34" s="47"/>
    </row>
    <row r="35" spans="1:13" ht="26.25" customHeight="1" x14ac:dyDescent="0.25">
      <c r="A35" s="33" t="s">
        <v>70</v>
      </c>
      <c r="B35" s="80"/>
      <c r="C35" s="83"/>
      <c r="D35" s="9" t="s">
        <v>12</v>
      </c>
      <c r="E35" s="9" t="s">
        <v>7</v>
      </c>
      <c r="F35" s="12">
        <v>150</v>
      </c>
      <c r="G35" s="12">
        <v>150</v>
      </c>
      <c r="H35" s="12">
        <v>77.599999999999994</v>
      </c>
      <c r="I35" s="46">
        <f t="shared" si="9"/>
        <v>-72.400000000000006</v>
      </c>
      <c r="J35" s="46"/>
      <c r="K35" s="12">
        <f t="shared" si="10"/>
        <v>51.733333333333334</v>
      </c>
      <c r="L35" s="47"/>
      <c r="M35" s="47"/>
    </row>
    <row r="36" spans="1:13" ht="54.75" customHeight="1" x14ac:dyDescent="0.25">
      <c r="A36" s="33" t="s">
        <v>73</v>
      </c>
      <c r="B36" s="22" t="s">
        <v>71</v>
      </c>
      <c r="C36" s="23" t="s">
        <v>72</v>
      </c>
      <c r="D36" s="24" t="s">
        <v>5</v>
      </c>
      <c r="E36" s="9" t="s">
        <v>7</v>
      </c>
      <c r="F36" s="12">
        <v>1430</v>
      </c>
      <c r="G36" s="12">
        <v>1430</v>
      </c>
      <c r="H36" s="12">
        <v>816.6</v>
      </c>
      <c r="I36" s="46">
        <f t="shared" si="9"/>
        <v>-613.4</v>
      </c>
      <c r="J36" s="46"/>
      <c r="K36" s="12">
        <f t="shared" si="10"/>
        <v>57.104895104895107</v>
      </c>
      <c r="L36" s="84"/>
      <c r="M36" s="85"/>
    </row>
    <row r="37" spans="1:13" ht="26.25" customHeight="1" x14ac:dyDescent="0.25">
      <c r="A37" s="33" t="s">
        <v>74</v>
      </c>
      <c r="B37" s="62" t="s">
        <v>79</v>
      </c>
      <c r="C37" s="63"/>
      <c r="D37" s="54" t="s">
        <v>5</v>
      </c>
      <c r="E37" s="9" t="s">
        <v>6</v>
      </c>
      <c r="F37" s="12">
        <f>F32</f>
        <v>0</v>
      </c>
      <c r="G37" s="12">
        <f>G32</f>
        <v>0</v>
      </c>
      <c r="H37" s="12">
        <f>H32</f>
        <v>0</v>
      </c>
      <c r="I37" s="46">
        <f t="shared" si="9"/>
        <v>0</v>
      </c>
      <c r="J37" s="46"/>
      <c r="K37" s="12">
        <v>0</v>
      </c>
      <c r="L37" s="47"/>
      <c r="M37" s="47"/>
    </row>
    <row r="38" spans="1:13" ht="26.25" customHeight="1" x14ac:dyDescent="0.25">
      <c r="A38" s="33" t="s">
        <v>75</v>
      </c>
      <c r="B38" s="64"/>
      <c r="C38" s="65"/>
      <c r="D38" s="54"/>
      <c r="E38" s="9" t="s">
        <v>7</v>
      </c>
      <c r="F38" s="12">
        <f>F33+F36</f>
        <v>5280</v>
      </c>
      <c r="G38" s="12">
        <f>G33+G36</f>
        <v>5280</v>
      </c>
      <c r="H38" s="12">
        <f>H33+H36</f>
        <v>3449.2999999999997</v>
      </c>
      <c r="I38" s="46">
        <f t="shared" si="9"/>
        <v>-1830.7000000000003</v>
      </c>
      <c r="J38" s="46"/>
      <c r="K38" s="12">
        <f t="shared" si="10"/>
        <v>65.327651515151501</v>
      </c>
      <c r="L38" s="47"/>
      <c r="M38" s="47"/>
    </row>
    <row r="39" spans="1:13" ht="26.25" customHeight="1" x14ac:dyDescent="0.25">
      <c r="A39" s="33" t="s">
        <v>76</v>
      </c>
      <c r="B39" s="64"/>
      <c r="C39" s="65"/>
      <c r="D39" s="54"/>
      <c r="E39" s="9" t="s">
        <v>8</v>
      </c>
      <c r="F39" s="12">
        <f t="shared" ref="F39:H40" si="11">F34</f>
        <v>10</v>
      </c>
      <c r="G39" s="12">
        <f t="shared" si="11"/>
        <v>0</v>
      </c>
      <c r="H39" s="12">
        <f t="shared" si="11"/>
        <v>0</v>
      </c>
      <c r="I39" s="46">
        <f t="shared" si="9"/>
        <v>0</v>
      </c>
      <c r="J39" s="46"/>
      <c r="K39" s="12">
        <v>0</v>
      </c>
      <c r="L39" s="47"/>
      <c r="M39" s="47"/>
    </row>
    <row r="40" spans="1:13" ht="26.25" customHeight="1" x14ac:dyDescent="0.25">
      <c r="A40" s="33" t="s">
        <v>77</v>
      </c>
      <c r="B40" s="66"/>
      <c r="C40" s="67"/>
      <c r="D40" s="9" t="s">
        <v>12</v>
      </c>
      <c r="E40" s="9" t="s">
        <v>7</v>
      </c>
      <c r="F40" s="12">
        <f t="shared" si="11"/>
        <v>150</v>
      </c>
      <c r="G40" s="12">
        <f t="shared" si="11"/>
        <v>150</v>
      </c>
      <c r="H40" s="12">
        <f t="shared" si="11"/>
        <v>77.599999999999994</v>
      </c>
      <c r="I40" s="46">
        <f t="shared" si="9"/>
        <v>-72.400000000000006</v>
      </c>
      <c r="J40" s="46"/>
      <c r="K40" s="12">
        <f t="shared" si="10"/>
        <v>51.733333333333334</v>
      </c>
      <c r="L40" s="47"/>
      <c r="M40" s="47"/>
    </row>
    <row r="41" spans="1:13" ht="26.25" customHeight="1" x14ac:dyDescent="0.25">
      <c r="A41" s="33" t="s">
        <v>78</v>
      </c>
      <c r="B41" s="5"/>
      <c r="C41" s="36" t="s">
        <v>11</v>
      </c>
      <c r="D41" s="37"/>
      <c r="E41" s="11"/>
      <c r="F41" s="12">
        <f>F37+F38+F39+F40</f>
        <v>5440</v>
      </c>
      <c r="G41" s="12">
        <f>G37+G38+G39+G40</f>
        <v>5430</v>
      </c>
      <c r="H41" s="13">
        <f>H38+H39+H40</f>
        <v>3526.8999999999996</v>
      </c>
      <c r="I41" s="46">
        <f t="shared" si="9"/>
        <v>-1903.1000000000004</v>
      </c>
      <c r="J41" s="46"/>
      <c r="K41" s="12">
        <f t="shared" si="10"/>
        <v>64.952117863720076</v>
      </c>
      <c r="L41" s="47"/>
      <c r="M41" s="47"/>
    </row>
    <row r="42" spans="1:13" ht="27" customHeight="1" x14ac:dyDescent="0.25">
      <c r="A42" s="33" t="s">
        <v>80</v>
      </c>
      <c r="B42" s="68" t="s">
        <v>26</v>
      </c>
      <c r="C42" s="69"/>
      <c r="D42" s="70"/>
      <c r="E42" s="14" t="s">
        <v>6</v>
      </c>
      <c r="F42" s="38">
        <f>F20+F27+F37</f>
        <v>216443</v>
      </c>
      <c r="G42" s="38">
        <f>G17+G20+G27+G37</f>
        <v>216443</v>
      </c>
      <c r="H42" s="38">
        <f>H17+H20+H27+H37</f>
        <v>86853.4</v>
      </c>
      <c r="I42" s="46">
        <f t="shared" si="9"/>
        <v>-129589.6</v>
      </c>
      <c r="J42" s="46"/>
      <c r="K42" s="15">
        <f t="shared" si="10"/>
        <v>40.127608654472539</v>
      </c>
      <c r="L42" s="48"/>
      <c r="M42" s="48"/>
    </row>
    <row r="43" spans="1:13" ht="27" customHeight="1" x14ac:dyDescent="0.25">
      <c r="A43" s="33" t="s">
        <v>81</v>
      </c>
      <c r="B43" s="71"/>
      <c r="C43" s="72"/>
      <c r="D43" s="73"/>
      <c r="E43" s="14" t="s">
        <v>14</v>
      </c>
      <c r="F43" s="38">
        <f>F18+F21+F28+F38+F40</f>
        <v>65880.2</v>
      </c>
      <c r="G43" s="38">
        <f>G18+G21+G28+G38+G40</f>
        <v>65880.2</v>
      </c>
      <c r="H43" s="38">
        <f>H18+H21+H28+H38+H40</f>
        <v>34284.200000000004</v>
      </c>
      <c r="I43" s="46">
        <f t="shared" si="9"/>
        <v>-31595.999999999993</v>
      </c>
      <c r="J43" s="46"/>
      <c r="K43" s="15">
        <f t="shared" si="10"/>
        <v>52.040218457138877</v>
      </c>
      <c r="L43" s="48"/>
      <c r="M43" s="48"/>
    </row>
    <row r="44" spans="1:13" ht="27" customHeight="1" x14ac:dyDescent="0.25">
      <c r="A44" s="33" t="s">
        <v>82</v>
      </c>
      <c r="B44" s="71"/>
      <c r="C44" s="72"/>
      <c r="D44" s="73"/>
      <c r="E44" s="14" t="s">
        <v>8</v>
      </c>
      <c r="F44" s="38">
        <f>F19+F29+F39</f>
        <v>310</v>
      </c>
      <c r="G44" s="38">
        <f>G19+G26+G39</f>
        <v>300</v>
      </c>
      <c r="H44" s="38">
        <f>H19+H29+H39</f>
        <v>134</v>
      </c>
      <c r="I44" s="46">
        <f t="shared" si="9"/>
        <v>-166</v>
      </c>
      <c r="J44" s="46"/>
      <c r="K44" s="15">
        <f t="shared" si="10"/>
        <v>44.666666666666664</v>
      </c>
      <c r="L44" s="48"/>
      <c r="M44" s="48"/>
    </row>
    <row r="45" spans="1:13" ht="27" customHeight="1" x14ac:dyDescent="0.25">
      <c r="A45" s="33" t="s">
        <v>83</v>
      </c>
      <c r="B45" s="74"/>
      <c r="C45" s="75"/>
      <c r="D45" s="76"/>
      <c r="E45" s="14" t="s">
        <v>11</v>
      </c>
      <c r="F45" s="38">
        <f>F42+F43+F44</f>
        <v>282633.2</v>
      </c>
      <c r="G45" s="38">
        <f>G42+G43+G44</f>
        <v>282623.2</v>
      </c>
      <c r="H45" s="38">
        <f>H42+H43+H44</f>
        <v>121271.6</v>
      </c>
      <c r="I45" s="46">
        <f t="shared" si="9"/>
        <v>-161351.6</v>
      </c>
      <c r="J45" s="46"/>
      <c r="K45" s="15">
        <f t="shared" si="10"/>
        <v>42.909286994132117</v>
      </c>
      <c r="L45" s="48"/>
      <c r="M45" s="48"/>
    </row>
    <row r="46" spans="1:13" s="17" customFormat="1" ht="27" customHeight="1" x14ac:dyDescent="0.25">
      <c r="A46" s="33" t="s">
        <v>84</v>
      </c>
      <c r="B46" s="20"/>
      <c r="C46" s="49" t="s">
        <v>25</v>
      </c>
      <c r="D46" s="50"/>
      <c r="E46" s="50"/>
      <c r="F46" s="50"/>
      <c r="G46" s="50"/>
      <c r="H46" s="50"/>
      <c r="I46" s="50"/>
      <c r="J46" s="50"/>
      <c r="K46" s="50"/>
      <c r="L46" s="50"/>
      <c r="M46" s="51"/>
    </row>
    <row r="47" spans="1:13" s="17" customFormat="1" ht="27" customHeight="1" x14ac:dyDescent="0.25">
      <c r="A47" s="33" t="s">
        <v>87</v>
      </c>
      <c r="B47" s="91"/>
      <c r="C47" s="94" t="s">
        <v>85</v>
      </c>
      <c r="D47" s="95"/>
      <c r="E47" s="29" t="s">
        <v>6</v>
      </c>
      <c r="F47" s="25">
        <f t="shared" ref="F47:H48" si="12">F54</f>
        <v>215752</v>
      </c>
      <c r="G47" s="25">
        <f t="shared" si="12"/>
        <v>215752</v>
      </c>
      <c r="H47" s="25">
        <f t="shared" si="12"/>
        <v>86533.4</v>
      </c>
      <c r="I47" s="46">
        <f t="shared" ref="I47" si="13">H47-G47</f>
        <v>-129218.6</v>
      </c>
      <c r="J47" s="46"/>
      <c r="K47" s="25">
        <f>K54</f>
        <v>40.107808965849678</v>
      </c>
      <c r="L47" s="30"/>
      <c r="M47" s="31"/>
    </row>
    <row r="48" spans="1:13" s="17" customFormat="1" ht="27" customHeight="1" x14ac:dyDescent="0.25">
      <c r="A48" s="33" t="s">
        <v>88</v>
      </c>
      <c r="B48" s="92"/>
      <c r="C48" s="96"/>
      <c r="D48" s="97"/>
      <c r="E48" s="29" t="s">
        <v>14</v>
      </c>
      <c r="F48" s="25">
        <f t="shared" si="12"/>
        <v>11450.2</v>
      </c>
      <c r="G48" s="25">
        <f t="shared" si="12"/>
        <v>11450.2</v>
      </c>
      <c r="H48" s="25">
        <f t="shared" si="12"/>
        <v>4598.3999999999996</v>
      </c>
      <c r="I48" s="46">
        <f t="shared" ref="I48:I59" si="14">H48-G48</f>
        <v>-6851.8000000000011</v>
      </c>
      <c r="J48" s="46"/>
      <c r="K48" s="25">
        <f>K55</f>
        <v>40.159997205288981</v>
      </c>
      <c r="L48" s="30"/>
      <c r="M48" s="31"/>
    </row>
    <row r="49" spans="1:14" s="17" customFormat="1" ht="27" customHeight="1" x14ac:dyDescent="0.25">
      <c r="A49" s="33" t="s">
        <v>89</v>
      </c>
      <c r="B49" s="93"/>
      <c r="C49" s="98"/>
      <c r="D49" s="99"/>
      <c r="E49" s="14" t="s">
        <v>16</v>
      </c>
      <c r="F49" s="28">
        <f>F47+F48</f>
        <v>227202.2</v>
      </c>
      <c r="G49" s="28">
        <f>G47+G48</f>
        <v>227202.2</v>
      </c>
      <c r="H49" s="28">
        <f>H47+H48</f>
        <v>91131.799999999988</v>
      </c>
      <c r="I49" s="46">
        <f t="shared" si="14"/>
        <v>-136070.40000000002</v>
      </c>
      <c r="J49" s="46"/>
      <c r="K49" s="28">
        <f>K56</f>
        <v>40.110439071452646</v>
      </c>
      <c r="L49" s="30"/>
      <c r="M49" s="31"/>
    </row>
    <row r="50" spans="1:14" ht="39.75" customHeight="1" x14ac:dyDescent="0.25">
      <c r="A50" s="33" t="s">
        <v>90</v>
      </c>
      <c r="B50" s="89"/>
      <c r="C50" s="48" t="s">
        <v>15</v>
      </c>
      <c r="D50" s="48"/>
      <c r="E50" s="11" t="s">
        <v>6</v>
      </c>
      <c r="F50" s="12">
        <f t="shared" ref="F50:H51" si="15">F17+F27+F37</f>
        <v>691</v>
      </c>
      <c r="G50" s="12">
        <f t="shared" si="15"/>
        <v>691</v>
      </c>
      <c r="H50" s="12">
        <f t="shared" si="15"/>
        <v>320</v>
      </c>
      <c r="I50" s="46">
        <f t="shared" si="14"/>
        <v>-371</v>
      </c>
      <c r="J50" s="46"/>
      <c r="K50" s="12">
        <f t="shared" si="10"/>
        <v>46.30969609261939</v>
      </c>
      <c r="L50" s="90"/>
      <c r="M50" s="90"/>
      <c r="N50" s="16"/>
    </row>
    <row r="51" spans="1:14" ht="27" customHeight="1" x14ac:dyDescent="0.25">
      <c r="A51" s="33" t="s">
        <v>91</v>
      </c>
      <c r="B51" s="89"/>
      <c r="C51" s="48"/>
      <c r="D51" s="48"/>
      <c r="E51" s="11" t="s">
        <v>14</v>
      </c>
      <c r="F51" s="12">
        <f t="shared" si="15"/>
        <v>54280</v>
      </c>
      <c r="G51" s="12">
        <f t="shared" si="15"/>
        <v>54280</v>
      </c>
      <c r="H51" s="12">
        <f t="shared" si="15"/>
        <v>29608.2</v>
      </c>
      <c r="I51" s="46">
        <f t="shared" si="14"/>
        <v>-24671.8</v>
      </c>
      <c r="J51" s="46"/>
      <c r="K51" s="12">
        <f t="shared" si="10"/>
        <v>54.547162859248346</v>
      </c>
      <c r="L51" s="48"/>
      <c r="M51" s="48"/>
      <c r="N51" s="16"/>
    </row>
    <row r="52" spans="1:14" ht="27" customHeight="1" x14ac:dyDescent="0.25">
      <c r="A52" s="33" t="s">
        <v>92</v>
      </c>
      <c r="B52" s="89"/>
      <c r="C52" s="48"/>
      <c r="D52" s="48"/>
      <c r="E52" s="11" t="s">
        <v>8</v>
      </c>
      <c r="F52" s="12">
        <f>F19+F29+F39</f>
        <v>310</v>
      </c>
      <c r="G52" s="12">
        <f>G19+G29+G39</f>
        <v>300</v>
      </c>
      <c r="H52" s="12">
        <f>H44</f>
        <v>134</v>
      </c>
      <c r="I52" s="46">
        <f t="shared" si="14"/>
        <v>-166</v>
      </c>
      <c r="J52" s="46"/>
      <c r="K52" s="25">
        <f t="shared" si="10"/>
        <v>44.666666666666664</v>
      </c>
      <c r="L52" s="48"/>
      <c r="M52" s="48"/>
      <c r="N52" s="16"/>
    </row>
    <row r="53" spans="1:14" ht="27" customHeight="1" x14ac:dyDescent="0.25">
      <c r="A53" s="33" t="s">
        <v>93</v>
      </c>
      <c r="B53" s="89"/>
      <c r="C53" s="48"/>
      <c r="D53" s="48"/>
      <c r="E53" s="14" t="s">
        <v>16</v>
      </c>
      <c r="F53" s="15">
        <f>SUM(F50:F52)</f>
        <v>55281</v>
      </c>
      <c r="G53" s="15">
        <f t="shared" ref="G53:H53" si="16">SUM(G50:G52)</f>
        <v>55271</v>
      </c>
      <c r="H53" s="15">
        <f t="shared" si="16"/>
        <v>30062.2</v>
      </c>
      <c r="I53" s="46">
        <f t="shared" si="14"/>
        <v>-25208.799999999999</v>
      </c>
      <c r="J53" s="46"/>
      <c r="K53" s="28">
        <f t="shared" si="10"/>
        <v>54.390548388847684</v>
      </c>
      <c r="L53" s="48"/>
      <c r="M53" s="48"/>
      <c r="N53" s="16"/>
    </row>
    <row r="54" spans="1:14" ht="27" customHeight="1" x14ac:dyDescent="0.25">
      <c r="A54" s="33" t="s">
        <v>94</v>
      </c>
      <c r="B54" s="89"/>
      <c r="C54" s="48" t="s">
        <v>17</v>
      </c>
      <c r="D54" s="48"/>
      <c r="E54" s="11" t="s">
        <v>6</v>
      </c>
      <c r="F54" s="12">
        <f t="shared" ref="F54:H55" si="17">F20</f>
        <v>215752</v>
      </c>
      <c r="G54" s="12">
        <f t="shared" si="17"/>
        <v>215752</v>
      </c>
      <c r="H54" s="12">
        <f t="shared" si="17"/>
        <v>86533.4</v>
      </c>
      <c r="I54" s="46">
        <f t="shared" si="14"/>
        <v>-129218.6</v>
      </c>
      <c r="J54" s="46"/>
      <c r="K54" s="12">
        <f t="shared" si="10"/>
        <v>40.107808965849678</v>
      </c>
      <c r="L54" s="48"/>
      <c r="M54" s="48"/>
    </row>
    <row r="55" spans="1:14" ht="27" customHeight="1" x14ac:dyDescent="0.25">
      <c r="A55" s="33" t="s">
        <v>95</v>
      </c>
      <c r="B55" s="89"/>
      <c r="C55" s="48"/>
      <c r="D55" s="48"/>
      <c r="E55" s="11" t="s">
        <v>7</v>
      </c>
      <c r="F55" s="12">
        <f t="shared" si="17"/>
        <v>11450.2</v>
      </c>
      <c r="G55" s="12">
        <f t="shared" si="17"/>
        <v>11450.2</v>
      </c>
      <c r="H55" s="12">
        <f t="shared" si="17"/>
        <v>4598.3999999999996</v>
      </c>
      <c r="I55" s="46">
        <f t="shared" si="14"/>
        <v>-6851.8000000000011</v>
      </c>
      <c r="J55" s="46"/>
      <c r="K55" s="12">
        <f t="shared" si="10"/>
        <v>40.159997205288981</v>
      </c>
      <c r="L55" s="48"/>
      <c r="M55" s="48"/>
    </row>
    <row r="56" spans="1:14" ht="27" customHeight="1" x14ac:dyDescent="0.25">
      <c r="A56" s="33" t="s">
        <v>96</v>
      </c>
      <c r="B56" s="89"/>
      <c r="C56" s="48"/>
      <c r="D56" s="48"/>
      <c r="E56" s="14" t="s">
        <v>18</v>
      </c>
      <c r="F56" s="15">
        <f>F54+F55</f>
        <v>227202.2</v>
      </c>
      <c r="G56" s="15">
        <f>G54+G55</f>
        <v>227202.2</v>
      </c>
      <c r="H56" s="15">
        <f>H54+H55</f>
        <v>91131.799999999988</v>
      </c>
      <c r="I56" s="46">
        <f t="shared" si="14"/>
        <v>-136070.40000000002</v>
      </c>
      <c r="J56" s="46"/>
      <c r="K56" s="15">
        <f t="shared" si="10"/>
        <v>40.110439071452646</v>
      </c>
      <c r="L56" s="48"/>
      <c r="M56" s="48"/>
    </row>
    <row r="57" spans="1:14" ht="27" customHeight="1" x14ac:dyDescent="0.25">
      <c r="A57" s="33" t="s">
        <v>97</v>
      </c>
      <c r="B57" s="89"/>
      <c r="C57" s="48" t="s">
        <v>19</v>
      </c>
      <c r="D57" s="48"/>
      <c r="E57" s="11" t="s">
        <v>6</v>
      </c>
      <c r="F57" s="12">
        <v>0</v>
      </c>
      <c r="G57" s="12">
        <v>0</v>
      </c>
      <c r="H57" s="12">
        <v>0</v>
      </c>
      <c r="I57" s="46">
        <f t="shared" si="14"/>
        <v>0</v>
      </c>
      <c r="J57" s="46"/>
      <c r="K57" s="12">
        <v>0</v>
      </c>
      <c r="L57" s="48"/>
      <c r="M57" s="48"/>
    </row>
    <row r="58" spans="1:14" ht="27" customHeight="1" x14ac:dyDescent="0.25">
      <c r="A58" s="33" t="s">
        <v>98</v>
      </c>
      <c r="B58" s="89"/>
      <c r="C58" s="48"/>
      <c r="D58" s="48"/>
      <c r="E58" s="11" t="s">
        <v>7</v>
      </c>
      <c r="F58" s="12">
        <f>F40</f>
        <v>150</v>
      </c>
      <c r="G58" s="12">
        <f>G40</f>
        <v>150</v>
      </c>
      <c r="H58" s="12">
        <f>H40</f>
        <v>77.599999999999994</v>
      </c>
      <c r="I58" s="46">
        <f t="shared" si="14"/>
        <v>-72.400000000000006</v>
      </c>
      <c r="J58" s="46"/>
      <c r="K58" s="12">
        <f>H58/G58*100</f>
        <v>51.733333333333334</v>
      </c>
      <c r="L58" s="48"/>
      <c r="M58" s="48"/>
    </row>
    <row r="59" spans="1:14" ht="27" customHeight="1" x14ac:dyDescent="0.25">
      <c r="A59" s="33" t="s">
        <v>99</v>
      </c>
      <c r="B59" s="89"/>
      <c r="C59" s="48"/>
      <c r="D59" s="48"/>
      <c r="E59" s="14" t="s">
        <v>18</v>
      </c>
      <c r="F59" s="15">
        <f>SUM(F57:F58)</f>
        <v>150</v>
      </c>
      <c r="G59" s="15">
        <f t="shared" ref="G59:H59" si="18">SUM(G57:G58)</f>
        <v>150</v>
      </c>
      <c r="H59" s="15">
        <f t="shared" si="18"/>
        <v>77.599999999999994</v>
      </c>
      <c r="I59" s="46">
        <f t="shared" si="14"/>
        <v>-72.400000000000006</v>
      </c>
      <c r="J59" s="46"/>
      <c r="K59" s="15">
        <f t="shared" si="10"/>
        <v>51.733333333333334</v>
      </c>
      <c r="L59" s="48"/>
      <c r="M59" s="48"/>
    </row>
    <row r="61" spans="1:14" x14ac:dyDescent="0.25">
      <c r="F61" s="16"/>
    </row>
    <row r="63" spans="1:14" x14ac:dyDescent="0.25">
      <c r="B63" s="39" t="s">
        <v>23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14" x14ac:dyDescent="0.25">
      <c r="B64" s="39" t="s">
        <v>86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2:12" ht="18.75" x14ac:dyDescent="0.25">
      <c r="B65" s="40" t="s">
        <v>104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2:12" ht="15.75" x14ac:dyDescent="0.25"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5">
      <c r="B67" s="39" t="s">
        <v>24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x14ac:dyDescent="0.25">
      <c r="B68" s="39" t="s">
        <v>100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2:12" ht="18.75" x14ac:dyDescent="0.25">
      <c r="B69" s="40" t="s">
        <v>103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</row>
    <row r="71" spans="2:12" x14ac:dyDescent="0.25">
      <c r="B71" s="108" t="s">
        <v>105</v>
      </c>
      <c r="C71" s="109"/>
    </row>
    <row r="72" spans="2:12" x14ac:dyDescent="0.25">
      <c r="B72" s="108" t="s">
        <v>106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</row>
    <row r="73" spans="2:12" x14ac:dyDescent="0.25">
      <c r="B73" s="110" t="s">
        <v>107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</sheetData>
  <mergeCells count="150">
    <mergeCell ref="B71:C71"/>
    <mergeCell ref="B72:L72"/>
    <mergeCell ref="B73:L73"/>
    <mergeCell ref="B17:B22"/>
    <mergeCell ref="A6:A8"/>
    <mergeCell ref="I24:J24"/>
    <mergeCell ref="I25:J25"/>
    <mergeCell ref="I26:J26"/>
    <mergeCell ref="I27:J27"/>
    <mergeCell ref="I28:J28"/>
    <mergeCell ref="I29:J29"/>
    <mergeCell ref="I30:J30"/>
    <mergeCell ref="C24:C26"/>
    <mergeCell ref="B24:B26"/>
    <mergeCell ref="D24:D26"/>
    <mergeCell ref="B27:B30"/>
    <mergeCell ref="C27:C29"/>
    <mergeCell ref="D27:D29"/>
    <mergeCell ref="C30:D30"/>
    <mergeCell ref="D12:D13"/>
    <mergeCell ref="B23:M23"/>
    <mergeCell ref="B57:B59"/>
    <mergeCell ref="C57:D59"/>
    <mergeCell ref="I57:J57"/>
    <mergeCell ref="B2:M2"/>
    <mergeCell ref="K1:M1"/>
    <mergeCell ref="B4:M4"/>
    <mergeCell ref="B5:M5"/>
    <mergeCell ref="D6:D8"/>
    <mergeCell ref="H6:H8"/>
    <mergeCell ref="B14:B16"/>
    <mergeCell ref="C14:C16"/>
    <mergeCell ref="D14:D16"/>
    <mergeCell ref="I14:J14"/>
    <mergeCell ref="L14:M14"/>
    <mergeCell ref="I15:J15"/>
    <mergeCell ref="B10:M10"/>
    <mergeCell ref="B12:B13"/>
    <mergeCell ref="C12:C13"/>
    <mergeCell ref="I9:J9"/>
    <mergeCell ref="I7:J8"/>
    <mergeCell ref="I6:K6"/>
    <mergeCell ref="B11:M11"/>
    <mergeCell ref="L57:M57"/>
    <mergeCell ref="I58:J58"/>
    <mergeCell ref="L58:M58"/>
    <mergeCell ref="I59:J59"/>
    <mergeCell ref="L59:M59"/>
    <mergeCell ref="L55:M55"/>
    <mergeCell ref="I56:J56"/>
    <mergeCell ref="L56:M56"/>
    <mergeCell ref="B54:B56"/>
    <mergeCell ref="C54:D56"/>
    <mergeCell ref="I54:J54"/>
    <mergeCell ref="L54:M54"/>
    <mergeCell ref="I55:J55"/>
    <mergeCell ref="I41:J41"/>
    <mergeCell ref="L41:M41"/>
    <mergeCell ref="I53:J53"/>
    <mergeCell ref="L53:M53"/>
    <mergeCell ref="I42:J42"/>
    <mergeCell ref="L42:M42"/>
    <mergeCell ref="I43:J43"/>
    <mergeCell ref="L43:M43"/>
    <mergeCell ref="I44:J44"/>
    <mergeCell ref="L44:M44"/>
    <mergeCell ref="I47:J47"/>
    <mergeCell ref="I48:J48"/>
    <mergeCell ref="I49:J49"/>
    <mergeCell ref="B50:B53"/>
    <mergeCell ref="C50:D53"/>
    <mergeCell ref="I50:J50"/>
    <mergeCell ref="L50:M50"/>
    <mergeCell ref="I51:J51"/>
    <mergeCell ref="L51:M51"/>
    <mergeCell ref="I52:J52"/>
    <mergeCell ref="L52:M52"/>
    <mergeCell ref="I45:J45"/>
    <mergeCell ref="L45:M45"/>
    <mergeCell ref="B47:B49"/>
    <mergeCell ref="C47:D49"/>
    <mergeCell ref="L38:M38"/>
    <mergeCell ref="I39:J39"/>
    <mergeCell ref="L39:M39"/>
    <mergeCell ref="L24:M24"/>
    <mergeCell ref="L25:M25"/>
    <mergeCell ref="L26:M26"/>
    <mergeCell ref="B31:M31"/>
    <mergeCell ref="L27:M27"/>
    <mergeCell ref="L28:M28"/>
    <mergeCell ref="B32:B35"/>
    <mergeCell ref="C32:C35"/>
    <mergeCell ref="I35:J35"/>
    <mergeCell ref="L35:M35"/>
    <mergeCell ref="I36:J36"/>
    <mergeCell ref="L36:M36"/>
    <mergeCell ref="I33:J33"/>
    <mergeCell ref="L33:M33"/>
    <mergeCell ref="I34:J34"/>
    <mergeCell ref="L34:M34"/>
    <mergeCell ref="I32:J32"/>
    <mergeCell ref="D32:D34"/>
    <mergeCell ref="B65:L65"/>
    <mergeCell ref="B67:L67"/>
    <mergeCell ref="L6:M8"/>
    <mergeCell ref="L9:M9"/>
    <mergeCell ref="K7:K8"/>
    <mergeCell ref="B6:B8"/>
    <mergeCell ref="C6:C8"/>
    <mergeCell ref="E6:E8"/>
    <mergeCell ref="F6:F8"/>
    <mergeCell ref="G6:G8"/>
    <mergeCell ref="I21:J21"/>
    <mergeCell ref="L21:M21"/>
    <mergeCell ref="C22:D22"/>
    <mergeCell ref="I22:J22"/>
    <mergeCell ref="L22:M22"/>
    <mergeCell ref="C17:C21"/>
    <mergeCell ref="D17:D19"/>
    <mergeCell ref="I40:J40"/>
    <mergeCell ref="L40:M40"/>
    <mergeCell ref="B37:C40"/>
    <mergeCell ref="B42:D45"/>
    <mergeCell ref="I37:J37"/>
    <mergeCell ref="L37:M37"/>
    <mergeCell ref="I38:J38"/>
    <mergeCell ref="B68:L68"/>
    <mergeCell ref="B69:L69"/>
    <mergeCell ref="B63:L63"/>
    <mergeCell ref="B64:L64"/>
    <mergeCell ref="L12:M13"/>
    <mergeCell ref="L15:M15"/>
    <mergeCell ref="I16:J16"/>
    <mergeCell ref="L16:M16"/>
    <mergeCell ref="L32:M32"/>
    <mergeCell ref="I20:J20"/>
    <mergeCell ref="L20:M20"/>
    <mergeCell ref="C46:M46"/>
    <mergeCell ref="I12:J12"/>
    <mergeCell ref="L29:M29"/>
    <mergeCell ref="L30:M30"/>
    <mergeCell ref="I13:J13"/>
    <mergeCell ref="I17:J17"/>
    <mergeCell ref="L17:M17"/>
    <mergeCell ref="I18:J18"/>
    <mergeCell ref="L18:M18"/>
    <mergeCell ref="I19:J19"/>
    <mergeCell ref="L19:M19"/>
    <mergeCell ref="D20:D21"/>
    <mergeCell ref="D37:D39"/>
  </mergeCells>
  <pageMargins left="0.70866141732283472" right="0.70866141732283472" top="0.74803149606299213" bottom="0.55118110236220474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</vt:lpstr>
      <vt:lpstr>'3 квартал'!_GoBack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2016-04-25T10:09:19Z</cp:lastPrinted>
  <dcterms:created xsi:type="dcterms:W3CDTF">2015-10-19T09:40:03Z</dcterms:created>
  <dcterms:modified xsi:type="dcterms:W3CDTF">2016-07-13T07:30:59Z</dcterms:modified>
</cp:coreProperties>
</file>