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K58" i="1" l="1"/>
  <c r="H58" i="1"/>
  <c r="G58" i="1"/>
  <c r="F58" i="1"/>
  <c r="K53" i="1"/>
  <c r="K50" i="1"/>
  <c r="K47" i="1"/>
  <c r="K46" i="1"/>
  <c r="F50" i="1"/>
  <c r="H50" i="1"/>
  <c r="G50" i="1"/>
  <c r="K48" i="1"/>
  <c r="J48" i="1"/>
  <c r="K44" i="1"/>
  <c r="J44" i="1"/>
  <c r="H31" i="1" l="1"/>
  <c r="J28" i="1" l="1"/>
  <c r="J46" i="1"/>
  <c r="J47" i="1"/>
  <c r="J49" i="1"/>
  <c r="J45" i="1"/>
  <c r="J29" i="1"/>
  <c r="J30" i="1"/>
  <c r="J34" i="1"/>
  <c r="J27" i="1"/>
  <c r="J22" i="1"/>
  <c r="J21" i="1"/>
  <c r="J20" i="1"/>
  <c r="H62" i="1" l="1"/>
  <c r="G62" i="1"/>
  <c r="J62" i="1" s="1"/>
  <c r="H63" i="1"/>
  <c r="G63" i="1"/>
  <c r="F62" i="1"/>
  <c r="H51" i="1"/>
  <c r="G51" i="1"/>
  <c r="J51" i="1" s="1"/>
  <c r="F51" i="1"/>
  <c r="H32" i="1"/>
  <c r="H36" i="1" s="1"/>
  <c r="H55" i="1" s="1"/>
  <c r="G31" i="1"/>
  <c r="J31" i="1" s="1"/>
  <c r="G32" i="1"/>
  <c r="F32" i="1"/>
  <c r="K28" i="1"/>
  <c r="J58" i="1" l="1"/>
  <c r="J63" i="1"/>
  <c r="G36" i="1"/>
  <c r="J32" i="1"/>
  <c r="G33" i="1"/>
  <c r="K32" i="1"/>
  <c r="F36" i="1" l="1"/>
  <c r="F60" i="1" s="1"/>
  <c r="J36" i="1"/>
  <c r="G60" i="1"/>
  <c r="I62" i="1"/>
  <c r="I63" i="1" s="1"/>
  <c r="I36" i="1"/>
  <c r="I35" i="1"/>
  <c r="I34" i="1"/>
  <c r="K49" i="1"/>
  <c r="K45" i="1"/>
  <c r="F63" i="1"/>
  <c r="K29" i="1"/>
  <c r="K30" i="1"/>
  <c r="K27" i="1"/>
  <c r="H23" i="1"/>
  <c r="F31" i="1"/>
  <c r="F33" i="1" s="1"/>
  <c r="K22" i="1"/>
  <c r="K21" i="1"/>
  <c r="K20" i="1"/>
  <c r="G23" i="1"/>
  <c r="J50" i="1" l="1"/>
  <c r="G35" i="1"/>
  <c r="F35" i="1" s="1"/>
  <c r="G59" i="1"/>
  <c r="F59" i="1" s="1"/>
  <c r="H24" i="1"/>
  <c r="J24" i="1" s="1"/>
  <c r="H35" i="1"/>
  <c r="J23" i="1"/>
  <c r="H59" i="1"/>
  <c r="F52" i="1"/>
  <c r="H33" i="1"/>
  <c r="J33" i="1" s="1"/>
  <c r="G54" i="1"/>
  <c r="H52" i="1"/>
  <c r="G53" i="1"/>
  <c r="G24" i="1"/>
  <c r="F23" i="1"/>
  <c r="F24" i="1" s="1"/>
  <c r="G52" i="1"/>
  <c r="J52" i="1" s="1"/>
  <c r="G55" i="1"/>
  <c r="J55" i="1" s="1"/>
  <c r="H53" i="1"/>
  <c r="K51" i="1"/>
  <c r="K31" i="1"/>
  <c r="G61" i="1"/>
  <c r="K62" i="1"/>
  <c r="K63" i="1" s="1"/>
  <c r="K23" i="1"/>
  <c r="J53" i="1" l="1"/>
  <c r="K24" i="1"/>
  <c r="G56" i="1"/>
  <c r="H54" i="1"/>
  <c r="J54" i="1" s="1"/>
  <c r="J35" i="1"/>
  <c r="J59" i="1"/>
  <c r="K59" i="1"/>
  <c r="K33" i="1"/>
  <c r="F54" i="1"/>
  <c r="F61" i="1" s="1"/>
  <c r="K52" i="1"/>
  <c r="G37" i="1"/>
  <c r="F37" i="1"/>
  <c r="K35" i="1"/>
  <c r="H37" i="1"/>
  <c r="H60" i="1"/>
  <c r="J60" i="1" s="1"/>
  <c r="K55" i="1"/>
  <c r="K36" i="1"/>
  <c r="F55" i="1"/>
  <c r="J37" i="1" l="1"/>
  <c r="K37" i="1"/>
  <c r="K54" i="1"/>
  <c r="H56" i="1"/>
  <c r="F56" i="1"/>
  <c r="K60" i="1"/>
  <c r="H61" i="1"/>
  <c r="J61" i="1" s="1"/>
  <c r="K56" i="1" l="1"/>
  <c r="J56" i="1"/>
  <c r="K61" i="1"/>
</calcChain>
</file>

<file path=xl/sharedStrings.xml><?xml version="1.0" encoding="utf-8"?>
<sst xmlns="http://schemas.openxmlformats.org/spreadsheetml/2006/main" count="156" uniqueCount="119">
  <si>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</si>
  <si>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</si>
  <si>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</si>
  <si>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</si>
  <si>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</si>
  <si>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</si>
  <si>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</si>
  <si>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</si>
  <si>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</si>
  <si>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</si>
  <si>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</si>
  <si>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</si>
  <si>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</si>
  <si>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</si>
  <si>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</si>
  <si>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</si>
  <si>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</si>
  <si>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</si>
  <si>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</si>
  <si>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</si>
  <si>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</si>
  <si>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</si>
  <si>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</si>
  <si>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</si>
  <si>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</si>
  <si>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</si>
  <si>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</si>
  <si>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</si>
  <si>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</si>
  <si>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</si>
  <si>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</si>
  <si>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</si>
  <si>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</si>
  <si>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Управление бухгалтерского отчета и отчетности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</si>
  <si>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</si>
  <si>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</si>
  <si>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</si>
  <si>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</si>
  <si>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</si>
  <si>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</si>
  <si>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</si>
  <si>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</si>
  <si>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</si>
  <si>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</si>
  <si>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</si>
  <si>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</si>
  <si>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</si>
  <si>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</si>
  <si>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</si>
  <si>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</si>
  <si>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3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</si>
  <si>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</si>
  <si>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</si>
  <si>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</si>
  <si>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</si>
  <si>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</si>
  <si>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</si>
  <si>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4</t>
  </si>
  <si>
    <t>10</t>
  </si>
  <si>
    <t>11</t>
  </si>
  <si>
    <t>5</t>
  </si>
  <si>
    <t>6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</si>
  <si>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</si>
  <si>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</si>
  <si>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</si>
  <si>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</si>
  <si>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</si>
  <si>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</si>
  <si>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</si>
  <si>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</si>
  <si>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</si>
  <si>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</si>
  <si>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</si>
  <si>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</si>
  <si>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</si>
  <si>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</si>
  <si>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</si>
  <si>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</si>
  <si>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24</t>
  </si>
  <si>
    <t>7</t>
  </si>
  <si>
    <t>Обеспечение функций управления социальной политики администрации города Югорска (4,8)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</si>
  <si>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оборудование (оснащение) рабочих мест для лиц с ограниченными возможностями (7.2)</t>
  </si>
  <si>
    <t>8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</si>
  <si>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</si>
  <si>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</si>
  <si>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</si>
  <si>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</si>
  <si>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>9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</si>
  <si>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</si>
  <si>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</si>
  <si>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</si>
  <si>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</si>
  <si>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</si>
  <si>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</si>
  <si>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</si>
  <si>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</si>
  <si>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</si>
  <si>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</si>
  <si>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</si>
  <si>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</si>
  <si>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</si>
  <si>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</si>
  <si>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</si>
  <si>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администрации города Югорска                                                                            Л.А. Михайлова                                                         О.В. Бочарова                      5-00-47 (253)_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</si>
  <si>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</si>
  <si>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</si>
  <si>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</si>
  <si>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 xml:space="preserve"> по состоянию на 31 марта 2017</t>
  </si>
  <si>
    <t xml:space="preserve">"День студента"; месячник военно-патриотического воспитания, посвященного "Дню защитника Отечества"; "Бал успешного студента"; муниципальный этап окружного конкурса «Семья-основа государства».
</t>
  </si>
  <si>
    <t>Обеспечение деятельности (оказание услуг,  выполнение работ) подведомственного учреждения, в том числе предоставление субсидий (8)</t>
  </si>
  <si>
    <t>Освещение мероприятий в сфере молодежной политики в средствах массовой информации (4)</t>
  </si>
  <si>
    <t>Запланировано на период апрель-сентябрь</t>
  </si>
  <si>
    <t>Трудоустроено 22 человека</t>
  </si>
  <si>
    <t>Трудоустроено 2 человека</t>
  </si>
  <si>
    <t>42</t>
  </si>
  <si>
    <t>43</t>
  </si>
  <si>
    <t>администрации города Югорска                                                                          В.М. Бурматов                                                                          А.С. Зайцев                5-00-24 (198)_</t>
  </si>
  <si>
    <t xml:space="preserve"> к письму УСП №_218_</t>
  </si>
  <si>
    <t>от «_12_» апреля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</si>
</sst>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top" wrapText="1"/>
    </xf>
    <xf numFmtId="164" fontId="17" fillId="0" borderId="9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center" vertical="top" wrapText="1"/>
    </xf>
    <xf numFmtId="164" fontId="16" fillId="0" borderId="3" xfId="0" applyNumberFormat="1" applyFont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justify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zoomScale="75" zoomScaleNormal="75" workbookViewId="0">
      <selection activeCell="B16" sqref="B16:L16"/>
    </sheetView>
  </sheetViews>
  <sheetFormatPr defaultRowHeight="15" x14ac:dyDescent="0.25"/>
  <cols>
    <col min="2" max="2" width="7.140625" customWidth="1"/>
    <col min="3" max="3" width="23.14062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23.28515625" customWidth="1"/>
  </cols>
  <sheetData>
    <row r="1" spans="1:12" x14ac:dyDescent="0.25">
      <c r="L1" s="1" t="s">
        <v>0</v>
      </c>
    </row>
    <row r="2" spans="1:12" x14ac:dyDescent="0.25">
      <c r="L2" s="1" t="s">
        <v>117</v>
      </c>
    </row>
    <row r="3" spans="1:12" x14ac:dyDescent="0.25">
      <c r="L3" s="1" t="s">
        <v>118</v>
      </c>
    </row>
    <row r="4" spans="1:12" ht="15.75" x14ac:dyDescent="0.25"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ht="15.75" x14ac:dyDescent="0.25">
      <c r="B5" s="107" t="s">
        <v>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.75" x14ac:dyDescent="0.25">
      <c r="B6" s="107" t="s">
        <v>107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x14ac:dyDescent="0.25">
      <c r="B7" s="108" t="s">
        <v>3</v>
      </c>
      <c r="C7" s="108"/>
      <c r="D7" s="108"/>
    </row>
    <row r="8" spans="1:12" ht="15.75" x14ac:dyDescent="0.25">
      <c r="B8" s="6" t="s">
        <v>4</v>
      </c>
      <c r="C8" s="6"/>
      <c r="D8" s="6"/>
      <c r="E8" s="6"/>
      <c r="F8" s="6"/>
      <c r="G8" s="6"/>
      <c r="H8" s="6"/>
      <c r="I8" s="6"/>
      <c r="J8" s="6"/>
    </row>
    <row r="9" spans="1:12" ht="15.75" x14ac:dyDescent="0.25">
      <c r="B9" s="108" t="s">
        <v>5</v>
      </c>
      <c r="C9" s="108"/>
      <c r="D9" s="108"/>
    </row>
    <row r="10" spans="1:12" ht="15.75" x14ac:dyDescent="0.25">
      <c r="B10" s="96" t="s">
        <v>6</v>
      </c>
      <c r="C10" s="96"/>
      <c r="D10" s="96"/>
      <c r="E10" s="96"/>
      <c r="F10" s="96"/>
      <c r="G10" s="96"/>
      <c r="H10" s="96"/>
      <c r="I10" s="96"/>
      <c r="J10" s="96"/>
      <c r="K10" s="96"/>
    </row>
    <row r="11" spans="1:12" ht="15.75" customHeight="1" x14ac:dyDescent="0.25">
      <c r="A11" s="122" t="s">
        <v>40</v>
      </c>
      <c r="B11" s="98" t="s">
        <v>41</v>
      </c>
      <c r="C11" s="98" t="s">
        <v>38</v>
      </c>
      <c r="D11" s="98" t="s">
        <v>39</v>
      </c>
      <c r="E11" s="97" t="s">
        <v>7</v>
      </c>
      <c r="F11" s="97" t="s">
        <v>8</v>
      </c>
      <c r="G11" s="97" t="s">
        <v>9</v>
      </c>
      <c r="H11" s="109" t="s">
        <v>10</v>
      </c>
      <c r="I11" s="109"/>
      <c r="J11" s="109" t="s">
        <v>11</v>
      </c>
      <c r="K11" s="109"/>
      <c r="L11" s="97" t="s">
        <v>106</v>
      </c>
    </row>
    <row r="12" spans="1:12" ht="30" customHeight="1" x14ac:dyDescent="0.25">
      <c r="A12" s="123"/>
      <c r="B12" s="98"/>
      <c r="C12" s="98"/>
      <c r="D12" s="98"/>
      <c r="E12" s="97"/>
      <c r="F12" s="97"/>
      <c r="G12" s="97"/>
      <c r="H12" s="109"/>
      <c r="I12" s="109"/>
      <c r="J12" s="109" t="s">
        <v>105</v>
      </c>
      <c r="K12" s="109" t="s">
        <v>104</v>
      </c>
      <c r="L12" s="97"/>
    </row>
    <row r="13" spans="1:12" ht="47.25" customHeight="1" x14ac:dyDescent="0.25">
      <c r="A13" s="124"/>
      <c r="B13" s="98"/>
      <c r="C13" s="98"/>
      <c r="D13" s="98"/>
      <c r="E13" s="97"/>
      <c r="F13" s="97"/>
      <c r="G13" s="97"/>
      <c r="H13" s="109"/>
      <c r="I13" s="109"/>
      <c r="J13" s="109"/>
      <c r="K13" s="109"/>
      <c r="L13" s="97"/>
    </row>
    <row r="14" spans="1:12" ht="10.5" customHeight="1" x14ac:dyDescent="0.25">
      <c r="A14" s="42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133">
        <v>8</v>
      </c>
      <c r="I14" s="133"/>
      <c r="J14" s="31">
        <v>9</v>
      </c>
      <c r="K14" s="31">
        <v>10</v>
      </c>
      <c r="L14" s="31">
        <v>11</v>
      </c>
    </row>
    <row r="15" spans="1:12" ht="15.75" customHeight="1" x14ac:dyDescent="0.25">
      <c r="A15" s="125" t="s">
        <v>42</v>
      </c>
      <c r="B15" s="56" t="s">
        <v>12</v>
      </c>
      <c r="C15" s="57"/>
      <c r="D15" s="57"/>
      <c r="E15" s="57"/>
      <c r="F15" s="57"/>
      <c r="G15" s="57"/>
      <c r="H15" s="57"/>
      <c r="I15" s="57"/>
      <c r="J15" s="57"/>
      <c r="K15" s="57"/>
      <c r="L15" s="58"/>
    </row>
    <row r="16" spans="1:12" ht="19.5" customHeight="1" x14ac:dyDescent="0.25">
      <c r="A16" s="126"/>
      <c r="B16" s="53" t="s">
        <v>13</v>
      </c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4" ht="15.75" x14ac:dyDescent="0.25">
      <c r="A17" s="43" t="s">
        <v>43</v>
      </c>
      <c r="B17" s="116" t="s">
        <v>14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8"/>
    </row>
    <row r="18" spans="1:14" ht="15" customHeight="1" x14ac:dyDescent="0.25">
      <c r="A18" s="125" t="s">
        <v>44</v>
      </c>
      <c r="B18" s="56" t="s">
        <v>15</v>
      </c>
      <c r="C18" s="57"/>
      <c r="D18" s="57"/>
      <c r="E18" s="57"/>
      <c r="F18" s="57"/>
      <c r="G18" s="57"/>
      <c r="H18" s="57"/>
      <c r="I18" s="57"/>
      <c r="J18" s="57"/>
      <c r="K18" s="57"/>
      <c r="L18" s="58"/>
    </row>
    <row r="19" spans="1:14" ht="15.75" customHeight="1" x14ac:dyDescent="0.25">
      <c r="A19" s="126"/>
      <c r="B19" s="53" t="s">
        <v>37</v>
      </c>
      <c r="C19" s="54"/>
      <c r="D19" s="54"/>
      <c r="E19" s="54"/>
      <c r="F19" s="54"/>
      <c r="G19" s="54"/>
      <c r="H19" s="54"/>
      <c r="I19" s="54"/>
      <c r="J19" s="54"/>
      <c r="K19" s="54"/>
      <c r="L19" s="55"/>
    </row>
    <row r="20" spans="1:14" ht="130.5" customHeight="1" x14ac:dyDescent="0.25">
      <c r="A20" s="44" t="s">
        <v>45</v>
      </c>
      <c r="B20" s="45">
        <v>1</v>
      </c>
      <c r="C20" s="24" t="s">
        <v>48</v>
      </c>
      <c r="D20" s="21" t="s">
        <v>52</v>
      </c>
      <c r="E20" s="21" t="s">
        <v>17</v>
      </c>
      <c r="F20" s="22">
        <v>1116</v>
      </c>
      <c r="G20" s="34">
        <v>1116</v>
      </c>
      <c r="H20" s="73">
        <v>159.69999999999999</v>
      </c>
      <c r="I20" s="74"/>
      <c r="J20" s="22">
        <f>H20-G20</f>
        <v>-956.3</v>
      </c>
      <c r="K20" s="28">
        <f>H20/G20*100</f>
        <v>14.310035842293905</v>
      </c>
      <c r="L20" s="48" t="s">
        <v>108</v>
      </c>
    </row>
    <row r="21" spans="1:14" ht="66" customHeight="1" x14ac:dyDescent="0.25">
      <c r="A21" s="44" t="s">
        <v>46</v>
      </c>
      <c r="B21" s="46">
        <v>2</v>
      </c>
      <c r="C21" s="7" t="s">
        <v>49</v>
      </c>
      <c r="D21" s="8" t="s">
        <v>16</v>
      </c>
      <c r="E21" s="8" t="s">
        <v>17</v>
      </c>
      <c r="F21" s="14">
        <v>51</v>
      </c>
      <c r="G21" s="14">
        <v>51</v>
      </c>
      <c r="H21" s="73">
        <v>0</v>
      </c>
      <c r="I21" s="74"/>
      <c r="J21" s="14">
        <f>H21-G21</f>
        <v>-51</v>
      </c>
      <c r="K21" s="11">
        <f t="shared" ref="K21:K24" si="0">H21/G21*100</f>
        <v>0</v>
      </c>
      <c r="L21" s="47"/>
    </row>
    <row r="22" spans="1:14" ht="81" customHeight="1" x14ac:dyDescent="0.25">
      <c r="A22" s="44" t="s">
        <v>47</v>
      </c>
      <c r="B22" s="46" t="s">
        <v>50</v>
      </c>
      <c r="C22" s="7" t="s">
        <v>51</v>
      </c>
      <c r="D22" s="8" t="s">
        <v>16</v>
      </c>
      <c r="E22" s="8" t="s">
        <v>17</v>
      </c>
      <c r="F22" s="14">
        <v>333</v>
      </c>
      <c r="G22" s="14">
        <v>333</v>
      </c>
      <c r="H22" s="69">
        <v>0</v>
      </c>
      <c r="I22" s="70"/>
      <c r="J22" s="14">
        <f>H22-G22</f>
        <v>-333</v>
      </c>
      <c r="K22" s="11">
        <f t="shared" si="0"/>
        <v>0</v>
      </c>
      <c r="L22" s="47"/>
    </row>
    <row r="23" spans="1:14" ht="33" customHeight="1" x14ac:dyDescent="0.25">
      <c r="A23" s="44" t="s">
        <v>53</v>
      </c>
      <c r="B23" s="75"/>
      <c r="C23" s="75" t="s">
        <v>18</v>
      </c>
      <c r="D23" s="75"/>
      <c r="E23" s="8" t="s">
        <v>17</v>
      </c>
      <c r="F23" s="14">
        <f>G23</f>
        <v>1500</v>
      </c>
      <c r="G23" s="14">
        <f>SUM(G20:G22)</f>
        <v>1500</v>
      </c>
      <c r="H23" s="71">
        <f>SUM(H20:I22)</f>
        <v>159.69999999999999</v>
      </c>
      <c r="I23" s="72"/>
      <c r="J23" s="14">
        <f>H23-G23</f>
        <v>-1340.3</v>
      </c>
      <c r="K23" s="11">
        <f t="shared" si="0"/>
        <v>10.646666666666665</v>
      </c>
      <c r="L23" s="10"/>
    </row>
    <row r="24" spans="1:14" ht="15.75" x14ac:dyDescent="0.25">
      <c r="A24" s="44" t="s">
        <v>54</v>
      </c>
      <c r="B24" s="75"/>
      <c r="C24" s="75"/>
      <c r="D24" s="75"/>
      <c r="E24" s="15" t="s">
        <v>19</v>
      </c>
      <c r="F24" s="35">
        <f>F23</f>
        <v>1500</v>
      </c>
      <c r="G24" s="18">
        <f>G23</f>
        <v>1500</v>
      </c>
      <c r="H24" s="131">
        <f>H23</f>
        <v>159.69999999999999</v>
      </c>
      <c r="I24" s="132"/>
      <c r="J24" s="18">
        <f>H24-G24</f>
        <v>-1340.3</v>
      </c>
      <c r="K24" s="17">
        <f t="shared" si="0"/>
        <v>10.646666666666665</v>
      </c>
      <c r="L24" s="10"/>
    </row>
    <row r="25" spans="1:14" ht="15.75" customHeight="1" x14ac:dyDescent="0.25">
      <c r="A25" s="127" t="s">
        <v>55</v>
      </c>
      <c r="B25" s="56" t="s">
        <v>20</v>
      </c>
      <c r="C25" s="57"/>
      <c r="D25" s="57"/>
      <c r="E25" s="57"/>
      <c r="F25" s="57"/>
      <c r="G25" s="57"/>
      <c r="H25" s="57"/>
      <c r="I25" s="57"/>
      <c r="J25" s="57"/>
      <c r="K25" s="57"/>
      <c r="L25" s="58"/>
    </row>
    <row r="26" spans="1:14" ht="15.75" customHeight="1" x14ac:dyDescent="0.25">
      <c r="A26" s="128"/>
      <c r="B26" s="119" t="s">
        <v>56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1"/>
    </row>
    <row r="27" spans="1:14" ht="40.5" customHeight="1" x14ac:dyDescent="0.25">
      <c r="A27" s="44" t="s">
        <v>58</v>
      </c>
      <c r="B27" s="90" t="s">
        <v>57</v>
      </c>
      <c r="C27" s="129" t="s">
        <v>109</v>
      </c>
      <c r="D27" s="87" t="s">
        <v>16</v>
      </c>
      <c r="E27" s="8" t="s">
        <v>17</v>
      </c>
      <c r="F27" s="11">
        <v>24500</v>
      </c>
      <c r="G27" s="11">
        <v>24500</v>
      </c>
      <c r="H27" s="59">
        <v>4543.8</v>
      </c>
      <c r="I27" s="60"/>
      <c r="J27" s="14">
        <f>H27-G27</f>
        <v>-19956.2</v>
      </c>
      <c r="K27" s="11">
        <f>H27/G27*100</f>
        <v>18.546122448979592</v>
      </c>
      <c r="L27" s="12"/>
    </row>
    <row r="28" spans="1:14" ht="49.5" customHeight="1" x14ac:dyDescent="0.25">
      <c r="A28" s="44" t="s">
        <v>59</v>
      </c>
      <c r="B28" s="91"/>
      <c r="C28" s="130"/>
      <c r="D28" s="89"/>
      <c r="E28" s="33" t="s">
        <v>66</v>
      </c>
      <c r="F28" s="11">
        <v>9330.7000000000007</v>
      </c>
      <c r="G28" s="11">
        <v>9330.7000000000007</v>
      </c>
      <c r="H28" s="59">
        <v>1632.7</v>
      </c>
      <c r="I28" s="60"/>
      <c r="J28" s="22">
        <f>H28-G28</f>
        <v>-7698.0000000000009</v>
      </c>
      <c r="K28" s="11">
        <f>H28/G28*100</f>
        <v>17.498151264106657</v>
      </c>
      <c r="L28" s="12"/>
    </row>
    <row r="29" spans="1:14" ht="53.25" customHeight="1" x14ac:dyDescent="0.25">
      <c r="A29" s="44" t="s">
        <v>62</v>
      </c>
      <c r="B29" s="46" t="s">
        <v>60</v>
      </c>
      <c r="C29" s="7" t="s">
        <v>110</v>
      </c>
      <c r="D29" s="8" t="s">
        <v>16</v>
      </c>
      <c r="E29" s="8" t="s">
        <v>17</v>
      </c>
      <c r="F29" s="11">
        <v>2625</v>
      </c>
      <c r="G29" s="11">
        <v>2625</v>
      </c>
      <c r="H29" s="59">
        <v>0</v>
      </c>
      <c r="I29" s="60"/>
      <c r="J29" s="22">
        <f t="shared" ref="J29:J37" si="1">H29-G29</f>
        <v>-2625</v>
      </c>
      <c r="K29" s="11">
        <f t="shared" ref="K29:K32" si="2">H29/G29*100</f>
        <v>0</v>
      </c>
      <c r="L29" s="12"/>
    </row>
    <row r="30" spans="1:14" ht="63" x14ac:dyDescent="0.25">
      <c r="A30" s="44" t="s">
        <v>63</v>
      </c>
      <c r="B30" s="46" t="s">
        <v>61</v>
      </c>
      <c r="C30" s="9" t="s">
        <v>80</v>
      </c>
      <c r="D30" s="8" t="s">
        <v>77</v>
      </c>
      <c r="E30" s="8" t="s">
        <v>17</v>
      </c>
      <c r="F30" s="11">
        <v>10900</v>
      </c>
      <c r="G30" s="36">
        <v>10900</v>
      </c>
      <c r="H30" s="100">
        <v>3304.8</v>
      </c>
      <c r="I30" s="101"/>
      <c r="J30" s="22">
        <f t="shared" si="1"/>
        <v>-7595.2</v>
      </c>
      <c r="K30" s="11">
        <f t="shared" si="2"/>
        <v>30.319266055045873</v>
      </c>
      <c r="L30" s="13"/>
    </row>
    <row r="31" spans="1:14" ht="30.75" customHeight="1" x14ac:dyDescent="0.25">
      <c r="A31" s="44" t="s">
        <v>64</v>
      </c>
      <c r="B31" s="75"/>
      <c r="C31" s="110" t="s">
        <v>21</v>
      </c>
      <c r="D31" s="111"/>
      <c r="E31" s="8" t="s">
        <v>22</v>
      </c>
      <c r="F31" s="11">
        <f>F27+F29+F30</f>
        <v>38025</v>
      </c>
      <c r="G31" s="11">
        <f>G27+G29+G30</f>
        <v>38025</v>
      </c>
      <c r="H31" s="59">
        <f>H27+H29+H30</f>
        <v>7848.6</v>
      </c>
      <c r="I31" s="60"/>
      <c r="J31" s="22">
        <f t="shared" si="1"/>
        <v>-30176.400000000001</v>
      </c>
      <c r="K31" s="11">
        <f t="shared" si="2"/>
        <v>20.640631163708086</v>
      </c>
      <c r="L31" s="13"/>
      <c r="N31" s="32"/>
    </row>
    <row r="32" spans="1:14" ht="45.75" customHeight="1" x14ac:dyDescent="0.25">
      <c r="A32" s="44" t="s">
        <v>65</v>
      </c>
      <c r="B32" s="75"/>
      <c r="C32" s="112"/>
      <c r="D32" s="113"/>
      <c r="E32" s="33" t="s">
        <v>66</v>
      </c>
      <c r="F32" s="11">
        <f>F28</f>
        <v>9330.7000000000007</v>
      </c>
      <c r="G32" s="11">
        <f>G28</f>
        <v>9330.7000000000007</v>
      </c>
      <c r="H32" s="59">
        <f>H28</f>
        <v>1632.7</v>
      </c>
      <c r="I32" s="60"/>
      <c r="J32" s="22">
        <f t="shared" si="1"/>
        <v>-7698.0000000000009</v>
      </c>
      <c r="K32" s="11">
        <f t="shared" si="2"/>
        <v>17.498151264106657</v>
      </c>
      <c r="L32" s="13"/>
      <c r="N32" s="32"/>
    </row>
    <row r="33" spans="1:12" ht="15.75" x14ac:dyDescent="0.25">
      <c r="A33" s="44" t="s">
        <v>67</v>
      </c>
      <c r="B33" s="75"/>
      <c r="C33" s="114"/>
      <c r="D33" s="115"/>
      <c r="E33" s="15" t="s">
        <v>19</v>
      </c>
      <c r="F33" s="37">
        <f>F31+F32</f>
        <v>47355.7</v>
      </c>
      <c r="G33" s="17">
        <f>G31+G32</f>
        <v>47355.7</v>
      </c>
      <c r="H33" s="66">
        <f>H31+H32</f>
        <v>9481.3000000000011</v>
      </c>
      <c r="I33" s="67"/>
      <c r="J33" s="51">
        <f t="shared" si="1"/>
        <v>-37874.399999999994</v>
      </c>
      <c r="K33" s="17">
        <f>H33/G33*100</f>
        <v>20.021454650654519</v>
      </c>
      <c r="L33" s="13"/>
    </row>
    <row r="34" spans="1:12" ht="18" customHeight="1" x14ac:dyDescent="0.25">
      <c r="A34" s="44" t="s">
        <v>68</v>
      </c>
      <c r="B34" s="87"/>
      <c r="C34" s="81" t="s">
        <v>69</v>
      </c>
      <c r="D34" s="82"/>
      <c r="E34" s="8" t="s">
        <v>23</v>
      </c>
      <c r="F34" s="11">
        <v>0</v>
      </c>
      <c r="G34" s="11">
        <v>0</v>
      </c>
      <c r="H34" s="59">
        <v>0</v>
      </c>
      <c r="I34" s="60" t="e">
        <f>#REF!</f>
        <v>#REF!</v>
      </c>
      <c r="J34" s="22">
        <f t="shared" si="1"/>
        <v>0</v>
      </c>
      <c r="K34" s="11">
        <v>0</v>
      </c>
      <c r="L34" s="8"/>
    </row>
    <row r="35" spans="1:12" ht="34.5" customHeight="1" x14ac:dyDescent="0.25">
      <c r="A35" s="44" t="s">
        <v>71</v>
      </c>
      <c r="B35" s="88"/>
      <c r="C35" s="83"/>
      <c r="D35" s="84"/>
      <c r="E35" s="10" t="s">
        <v>22</v>
      </c>
      <c r="F35" s="11">
        <f>G35</f>
        <v>39525</v>
      </c>
      <c r="G35" s="11">
        <f>G23+G31</f>
        <v>39525</v>
      </c>
      <c r="H35" s="59">
        <f>H23+H31</f>
        <v>8008.3</v>
      </c>
      <c r="I35" s="60" t="e">
        <f>I31+#REF!+#REF!+I23</f>
        <v>#REF!</v>
      </c>
      <c r="J35" s="22">
        <f t="shared" si="1"/>
        <v>-31516.7</v>
      </c>
      <c r="K35" s="11">
        <f t="shared" ref="K35:K37" si="3">H35/G35*100</f>
        <v>20.26135357368754</v>
      </c>
      <c r="L35" s="8"/>
    </row>
    <row r="36" spans="1:12" ht="33.75" customHeight="1" x14ac:dyDescent="0.25">
      <c r="A36" s="44" t="s">
        <v>72</v>
      </c>
      <c r="B36" s="88"/>
      <c r="C36" s="83"/>
      <c r="D36" s="84"/>
      <c r="E36" s="10" t="s">
        <v>24</v>
      </c>
      <c r="F36" s="14">
        <f>G36</f>
        <v>9330.7000000000007</v>
      </c>
      <c r="G36" s="14">
        <f>G32</f>
        <v>9330.7000000000007</v>
      </c>
      <c r="H36" s="71">
        <f>H32</f>
        <v>1632.7</v>
      </c>
      <c r="I36" s="72" t="e">
        <f>#REF!</f>
        <v>#REF!</v>
      </c>
      <c r="J36" s="22">
        <f t="shared" si="1"/>
        <v>-7698.0000000000009</v>
      </c>
      <c r="K36" s="11">
        <f t="shared" si="3"/>
        <v>17.498151264106657</v>
      </c>
      <c r="L36" s="8"/>
    </row>
    <row r="37" spans="1:12" ht="15" customHeight="1" x14ac:dyDescent="0.25">
      <c r="A37" s="44" t="s">
        <v>73</v>
      </c>
      <c r="B37" s="89"/>
      <c r="C37" s="85"/>
      <c r="D37" s="86"/>
      <c r="E37" s="26" t="s">
        <v>19</v>
      </c>
      <c r="F37" s="39">
        <f>F34+F35+F36</f>
        <v>48855.7</v>
      </c>
      <c r="G37" s="27">
        <f>G34+G35+G36</f>
        <v>48855.7</v>
      </c>
      <c r="H37" s="66">
        <f>H34+H35+H36</f>
        <v>9641</v>
      </c>
      <c r="I37" s="67"/>
      <c r="J37" s="51">
        <f t="shared" si="1"/>
        <v>-39214.699999999997</v>
      </c>
      <c r="K37" s="27">
        <f t="shared" si="3"/>
        <v>19.733623712279226</v>
      </c>
      <c r="L37" s="19"/>
    </row>
    <row r="38" spans="1:12" ht="15.75" customHeight="1" x14ac:dyDescent="0.25">
      <c r="A38" s="134" t="s">
        <v>74</v>
      </c>
      <c r="B38" s="56" t="s">
        <v>12</v>
      </c>
      <c r="C38" s="57"/>
      <c r="D38" s="57"/>
      <c r="E38" s="57"/>
      <c r="F38" s="57"/>
      <c r="G38" s="57"/>
      <c r="H38" s="57"/>
      <c r="I38" s="57"/>
      <c r="J38" s="57"/>
      <c r="K38" s="57"/>
      <c r="L38" s="58"/>
    </row>
    <row r="39" spans="1:12" ht="15.75" x14ac:dyDescent="0.25">
      <c r="A39" s="135"/>
      <c r="B39" s="53" t="s">
        <v>25</v>
      </c>
      <c r="C39" s="54"/>
      <c r="D39" s="54"/>
      <c r="E39" s="54"/>
      <c r="F39" s="54"/>
      <c r="G39" s="54"/>
      <c r="H39" s="54"/>
      <c r="I39" s="54"/>
      <c r="J39" s="54"/>
      <c r="K39" s="54"/>
      <c r="L39" s="55"/>
    </row>
    <row r="40" spans="1:12" ht="15.75" customHeight="1" x14ac:dyDescent="0.25">
      <c r="A40" s="127" t="s">
        <v>75</v>
      </c>
      <c r="B40" s="56" t="s">
        <v>26</v>
      </c>
      <c r="C40" s="57"/>
      <c r="D40" s="57"/>
      <c r="E40" s="57"/>
      <c r="F40" s="57"/>
      <c r="G40" s="57"/>
      <c r="H40" s="57"/>
      <c r="I40" s="57"/>
      <c r="J40" s="57"/>
      <c r="K40" s="57"/>
      <c r="L40" s="58"/>
    </row>
    <row r="41" spans="1:12" ht="15.75" x14ac:dyDescent="0.25">
      <c r="A41" s="136"/>
      <c r="B41" s="53" t="s">
        <v>27</v>
      </c>
      <c r="C41" s="54"/>
      <c r="D41" s="54"/>
      <c r="E41" s="54"/>
      <c r="F41" s="54"/>
      <c r="G41" s="54"/>
      <c r="H41" s="54"/>
      <c r="I41" s="54"/>
      <c r="J41" s="54"/>
      <c r="K41" s="54"/>
      <c r="L41" s="55"/>
    </row>
    <row r="42" spans="1:12" ht="15.75" customHeight="1" x14ac:dyDescent="0.25">
      <c r="A42" s="127" t="s">
        <v>76</v>
      </c>
      <c r="B42" s="56" t="s">
        <v>15</v>
      </c>
      <c r="C42" s="57"/>
      <c r="D42" s="57"/>
      <c r="E42" s="57"/>
      <c r="F42" s="57"/>
      <c r="G42" s="57"/>
      <c r="H42" s="57"/>
      <c r="I42" s="57"/>
      <c r="J42" s="57"/>
      <c r="K42" s="57"/>
      <c r="L42" s="58"/>
    </row>
    <row r="43" spans="1:12" ht="15.75" customHeight="1" x14ac:dyDescent="0.25">
      <c r="A43" s="136"/>
      <c r="B43" s="53" t="s">
        <v>70</v>
      </c>
      <c r="C43" s="54"/>
      <c r="D43" s="54"/>
      <c r="E43" s="54"/>
      <c r="F43" s="54"/>
      <c r="G43" s="54"/>
      <c r="H43" s="54"/>
      <c r="I43" s="54"/>
      <c r="J43" s="54"/>
      <c r="K43" s="54"/>
      <c r="L43" s="55"/>
    </row>
    <row r="44" spans="1:12" ht="48.75" customHeight="1" x14ac:dyDescent="0.25">
      <c r="A44" s="44" t="s">
        <v>78</v>
      </c>
      <c r="B44" s="90" t="s">
        <v>79</v>
      </c>
      <c r="C44" s="92" t="s">
        <v>81</v>
      </c>
      <c r="D44" s="94" t="s">
        <v>16</v>
      </c>
      <c r="E44" s="33" t="s">
        <v>23</v>
      </c>
      <c r="F44" s="50">
        <v>0</v>
      </c>
      <c r="G44" s="50">
        <v>1590</v>
      </c>
      <c r="H44" s="61">
        <v>162.30000000000001</v>
      </c>
      <c r="I44" s="61"/>
      <c r="J44" s="50">
        <f>H44-G44</f>
        <v>-1427.7</v>
      </c>
      <c r="K44" s="50">
        <f t="shared" ref="K44:K53" si="4">H44/G44*100</f>
        <v>10.207547169811322</v>
      </c>
      <c r="L44" s="62" t="s">
        <v>112</v>
      </c>
    </row>
    <row r="45" spans="1:12" ht="123" customHeight="1" x14ac:dyDescent="0.25">
      <c r="A45" s="49" t="s">
        <v>83</v>
      </c>
      <c r="B45" s="91"/>
      <c r="C45" s="93"/>
      <c r="D45" s="95"/>
      <c r="E45" s="28" t="s">
        <v>17</v>
      </c>
      <c r="F45" s="22">
        <v>1870</v>
      </c>
      <c r="G45" s="22">
        <v>1870</v>
      </c>
      <c r="H45" s="102">
        <v>518.70000000000005</v>
      </c>
      <c r="I45" s="103"/>
      <c r="J45" s="22">
        <f t="shared" ref="J45:J63" si="5">H45-G45</f>
        <v>-1351.3</v>
      </c>
      <c r="K45" s="28">
        <f t="shared" si="4"/>
        <v>27.737967914438507</v>
      </c>
      <c r="L45" s="63"/>
    </row>
    <row r="46" spans="1:12" ht="54.75" customHeight="1" x14ac:dyDescent="0.25">
      <c r="A46" s="44" t="s">
        <v>84</v>
      </c>
      <c r="B46" s="139" t="s">
        <v>82</v>
      </c>
      <c r="C46" s="137" t="s">
        <v>85</v>
      </c>
      <c r="D46" s="94" t="s">
        <v>16</v>
      </c>
      <c r="E46" s="11" t="s">
        <v>23</v>
      </c>
      <c r="F46" s="11">
        <v>0</v>
      </c>
      <c r="G46" s="11">
        <v>560</v>
      </c>
      <c r="H46" s="59">
        <v>0</v>
      </c>
      <c r="I46" s="60"/>
      <c r="J46" s="22">
        <f t="shared" si="5"/>
        <v>-560</v>
      </c>
      <c r="K46" s="11">
        <f t="shared" si="4"/>
        <v>0</v>
      </c>
      <c r="L46" s="62" t="s">
        <v>111</v>
      </c>
    </row>
    <row r="47" spans="1:12" ht="48.75" customHeight="1" x14ac:dyDescent="0.25">
      <c r="A47" s="44" t="s">
        <v>86</v>
      </c>
      <c r="B47" s="140"/>
      <c r="C47" s="138"/>
      <c r="D47" s="95"/>
      <c r="E47" s="11" t="s">
        <v>17</v>
      </c>
      <c r="F47" s="11">
        <v>2030</v>
      </c>
      <c r="G47" s="11">
        <v>2030</v>
      </c>
      <c r="H47" s="59">
        <v>0</v>
      </c>
      <c r="I47" s="60"/>
      <c r="J47" s="22">
        <f t="shared" si="5"/>
        <v>-2030</v>
      </c>
      <c r="K47" s="11">
        <f t="shared" si="4"/>
        <v>0</v>
      </c>
      <c r="L47" s="63"/>
    </row>
    <row r="48" spans="1:12" ht="48.75" customHeight="1" x14ac:dyDescent="0.25">
      <c r="A48" s="44" t="s">
        <v>89</v>
      </c>
      <c r="B48" s="90" t="s">
        <v>87</v>
      </c>
      <c r="C48" s="92" t="s">
        <v>88</v>
      </c>
      <c r="D48" s="94" t="s">
        <v>16</v>
      </c>
      <c r="E48" s="11" t="s">
        <v>23</v>
      </c>
      <c r="F48" s="11">
        <v>0</v>
      </c>
      <c r="G48" s="11">
        <v>350</v>
      </c>
      <c r="H48" s="59">
        <v>13.8</v>
      </c>
      <c r="I48" s="60"/>
      <c r="J48" s="22">
        <f>H48-G48</f>
        <v>-336.2</v>
      </c>
      <c r="K48" s="11">
        <f t="shared" si="4"/>
        <v>3.9428571428571431</v>
      </c>
      <c r="L48" s="62" t="s">
        <v>113</v>
      </c>
    </row>
    <row r="49" spans="1:13" ht="93.75" customHeight="1" x14ac:dyDescent="0.25">
      <c r="A49" s="44" t="s">
        <v>90</v>
      </c>
      <c r="B49" s="91"/>
      <c r="C49" s="93"/>
      <c r="D49" s="95"/>
      <c r="E49" s="11" t="s">
        <v>17</v>
      </c>
      <c r="F49" s="11">
        <v>500</v>
      </c>
      <c r="G49" s="14">
        <v>500</v>
      </c>
      <c r="H49" s="102">
        <v>8.1</v>
      </c>
      <c r="I49" s="103"/>
      <c r="J49" s="22">
        <f t="shared" si="5"/>
        <v>-491.9</v>
      </c>
      <c r="K49" s="11">
        <f t="shared" si="4"/>
        <v>1.6199999999999999</v>
      </c>
      <c r="L49" s="63"/>
    </row>
    <row r="50" spans="1:13" ht="20.25" customHeight="1" x14ac:dyDescent="0.25">
      <c r="A50" s="43" t="s">
        <v>91</v>
      </c>
      <c r="B50" s="75"/>
      <c r="C50" s="99" t="s">
        <v>18</v>
      </c>
      <c r="D50" s="99"/>
      <c r="E50" s="29" t="s">
        <v>23</v>
      </c>
      <c r="F50" s="36">
        <f t="shared" ref="F50:H51" si="6">F44+F46+F48</f>
        <v>0</v>
      </c>
      <c r="G50" s="36">
        <f t="shared" si="6"/>
        <v>2500</v>
      </c>
      <c r="H50" s="100">
        <f t="shared" si="6"/>
        <v>176.10000000000002</v>
      </c>
      <c r="I50" s="101"/>
      <c r="J50" s="22">
        <f t="shared" si="5"/>
        <v>-2323.9</v>
      </c>
      <c r="K50" s="11">
        <f t="shared" si="4"/>
        <v>7.0440000000000005</v>
      </c>
      <c r="L50" s="25"/>
    </row>
    <row r="51" spans="1:13" ht="34.5" customHeight="1" x14ac:dyDescent="0.25">
      <c r="A51" s="44" t="s">
        <v>92</v>
      </c>
      <c r="B51" s="75"/>
      <c r="C51" s="99"/>
      <c r="D51" s="99"/>
      <c r="E51" s="29" t="s">
        <v>22</v>
      </c>
      <c r="F51" s="40">
        <f t="shared" si="6"/>
        <v>4400</v>
      </c>
      <c r="G51" s="40">
        <f t="shared" si="6"/>
        <v>4400</v>
      </c>
      <c r="H51" s="73">
        <f t="shared" si="6"/>
        <v>526.80000000000007</v>
      </c>
      <c r="I51" s="74"/>
      <c r="J51" s="22">
        <f t="shared" si="5"/>
        <v>-3873.2</v>
      </c>
      <c r="K51" s="11">
        <f t="shared" si="4"/>
        <v>11.972727272727274</v>
      </c>
      <c r="L51" s="25"/>
    </row>
    <row r="52" spans="1:13" ht="15.75" x14ac:dyDescent="0.25">
      <c r="A52" s="44" t="s">
        <v>93</v>
      </c>
      <c r="B52" s="75"/>
      <c r="C52" s="99"/>
      <c r="D52" s="99"/>
      <c r="E52" s="29" t="s">
        <v>19</v>
      </c>
      <c r="F52" s="40">
        <f>F50+F51</f>
        <v>4400</v>
      </c>
      <c r="G52" s="40">
        <f>G50+G51</f>
        <v>6900</v>
      </c>
      <c r="H52" s="73">
        <f>H50+H51</f>
        <v>702.90000000000009</v>
      </c>
      <c r="I52" s="74"/>
      <c r="J52" s="22">
        <f t="shared" si="5"/>
        <v>-6197.1</v>
      </c>
      <c r="K52" s="11">
        <f t="shared" si="4"/>
        <v>10.186956521739132</v>
      </c>
      <c r="L52" s="25"/>
    </row>
    <row r="53" spans="1:13" ht="17.25" customHeight="1" x14ac:dyDescent="0.25">
      <c r="A53" s="44" t="s">
        <v>94</v>
      </c>
      <c r="B53" s="75"/>
      <c r="C53" s="76" t="s">
        <v>28</v>
      </c>
      <c r="D53" s="76"/>
      <c r="E53" s="30" t="s">
        <v>23</v>
      </c>
      <c r="F53" s="41">
        <v>0</v>
      </c>
      <c r="G53" s="16">
        <f>G34+G50</f>
        <v>2500</v>
      </c>
      <c r="H53" s="77">
        <f>H34+H50</f>
        <v>176.10000000000002</v>
      </c>
      <c r="I53" s="78"/>
      <c r="J53" s="51">
        <f t="shared" si="5"/>
        <v>-2323.9</v>
      </c>
      <c r="K53" s="17">
        <f t="shared" si="4"/>
        <v>7.0440000000000005</v>
      </c>
      <c r="L53" s="25"/>
    </row>
    <row r="54" spans="1:13" ht="33" customHeight="1" x14ac:dyDescent="0.25">
      <c r="A54" s="44" t="s">
        <v>95</v>
      </c>
      <c r="B54" s="75"/>
      <c r="C54" s="76"/>
      <c r="D54" s="76"/>
      <c r="E54" s="30" t="s">
        <v>22</v>
      </c>
      <c r="F54" s="41">
        <f>F35+F51</f>
        <v>43925</v>
      </c>
      <c r="G54" s="41">
        <f>G35+G51</f>
        <v>43925</v>
      </c>
      <c r="H54" s="79">
        <f>H35+H51</f>
        <v>8535.1</v>
      </c>
      <c r="I54" s="80"/>
      <c r="J54" s="51">
        <f t="shared" si="5"/>
        <v>-35389.9</v>
      </c>
      <c r="K54" s="17">
        <f t="shared" ref="K54:K56" si="7">H54/G54*100</f>
        <v>19.431075697211156</v>
      </c>
      <c r="L54" s="25"/>
      <c r="M54" s="32"/>
    </row>
    <row r="55" spans="1:13" ht="31.5" customHeight="1" x14ac:dyDescent="0.25">
      <c r="A55" s="44" t="s">
        <v>96</v>
      </c>
      <c r="B55" s="75"/>
      <c r="C55" s="76"/>
      <c r="D55" s="76"/>
      <c r="E55" s="30" t="s">
        <v>24</v>
      </c>
      <c r="F55" s="41">
        <f>G55</f>
        <v>9330.7000000000007</v>
      </c>
      <c r="G55" s="41">
        <f>G36</f>
        <v>9330.7000000000007</v>
      </c>
      <c r="H55" s="79">
        <f>H36</f>
        <v>1632.7</v>
      </c>
      <c r="I55" s="80"/>
      <c r="J55" s="51">
        <f t="shared" si="5"/>
        <v>-7698.0000000000009</v>
      </c>
      <c r="K55" s="17">
        <f t="shared" si="7"/>
        <v>17.498151264106657</v>
      </c>
      <c r="L55" s="25"/>
    </row>
    <row r="56" spans="1:13" ht="15" customHeight="1" x14ac:dyDescent="0.25">
      <c r="A56" s="44" t="s">
        <v>97</v>
      </c>
      <c r="B56" s="75"/>
      <c r="C56" s="76"/>
      <c r="D56" s="76"/>
      <c r="E56" s="30" t="s">
        <v>19</v>
      </c>
      <c r="F56" s="41">
        <f>SUM(F53:F55)</f>
        <v>53255.7</v>
      </c>
      <c r="G56" s="41">
        <f>G53+G54+G55</f>
        <v>55755.7</v>
      </c>
      <c r="H56" s="79">
        <f>SUM(H53:I55)</f>
        <v>10343.900000000001</v>
      </c>
      <c r="I56" s="80"/>
      <c r="J56" s="51">
        <f t="shared" si="5"/>
        <v>-45411.799999999996</v>
      </c>
      <c r="K56" s="17">
        <f t="shared" si="7"/>
        <v>18.552183902273672</v>
      </c>
      <c r="L56" s="25"/>
    </row>
    <row r="57" spans="1:13" ht="15" customHeight="1" x14ac:dyDescent="0.25">
      <c r="A57" s="44" t="s">
        <v>98</v>
      </c>
      <c r="B57" s="10"/>
      <c r="C57" s="104" t="s">
        <v>36</v>
      </c>
      <c r="D57" s="105"/>
      <c r="E57" s="105"/>
      <c r="F57" s="105"/>
      <c r="G57" s="105"/>
      <c r="H57" s="105"/>
      <c r="I57" s="105"/>
      <c r="J57" s="105"/>
      <c r="K57" s="106"/>
      <c r="L57" s="25"/>
    </row>
    <row r="58" spans="1:13" ht="15.75" x14ac:dyDescent="0.25">
      <c r="A58" s="44" t="s">
        <v>99</v>
      </c>
      <c r="B58" s="68"/>
      <c r="C58" s="65" t="s">
        <v>6</v>
      </c>
      <c r="D58" s="65"/>
      <c r="E58" s="29" t="s">
        <v>23</v>
      </c>
      <c r="F58" s="40">
        <f>F50</f>
        <v>0</v>
      </c>
      <c r="G58" s="40">
        <f>G50</f>
        <v>2500</v>
      </c>
      <c r="H58" s="69">
        <f>H50</f>
        <v>176.10000000000002</v>
      </c>
      <c r="I58" s="70"/>
      <c r="J58" s="22">
        <f t="shared" si="5"/>
        <v>-2323.9</v>
      </c>
      <c r="K58" s="11">
        <f>H58/G58*100</f>
        <v>7.0440000000000005</v>
      </c>
      <c r="L58" s="25"/>
    </row>
    <row r="59" spans="1:13" ht="31.5" x14ac:dyDescent="0.25">
      <c r="A59" s="44" t="s">
        <v>100</v>
      </c>
      <c r="B59" s="68"/>
      <c r="C59" s="65"/>
      <c r="D59" s="65"/>
      <c r="E59" s="29" t="s">
        <v>22</v>
      </c>
      <c r="F59" s="36">
        <f>G59</f>
        <v>33025</v>
      </c>
      <c r="G59" s="36">
        <f>G23+G27+G29+G51</f>
        <v>33025</v>
      </c>
      <c r="H59" s="59">
        <f>H23+H27+H29+H51</f>
        <v>5230.3</v>
      </c>
      <c r="I59" s="60"/>
      <c r="J59" s="22">
        <f t="shared" si="5"/>
        <v>-27794.7</v>
      </c>
      <c r="K59" s="11">
        <f>H59/G59*100</f>
        <v>15.837395912187738</v>
      </c>
      <c r="L59" s="25"/>
    </row>
    <row r="60" spans="1:13" ht="31.5" x14ac:dyDescent="0.25">
      <c r="A60" s="44" t="s">
        <v>101</v>
      </c>
      <c r="B60" s="68"/>
      <c r="C60" s="65"/>
      <c r="D60" s="65"/>
      <c r="E60" s="29" t="s">
        <v>24</v>
      </c>
      <c r="F60" s="38">
        <f>F36</f>
        <v>9330.7000000000007</v>
      </c>
      <c r="G60" s="38">
        <f>G36</f>
        <v>9330.7000000000007</v>
      </c>
      <c r="H60" s="71">
        <f>H36</f>
        <v>1632.7</v>
      </c>
      <c r="I60" s="72"/>
      <c r="J60" s="22">
        <f t="shared" si="5"/>
        <v>-7698.0000000000009</v>
      </c>
      <c r="K60" s="11">
        <f>H60/G60*100</f>
        <v>17.498151264106657</v>
      </c>
      <c r="L60" s="25"/>
    </row>
    <row r="61" spans="1:13" ht="15" customHeight="1" x14ac:dyDescent="0.25">
      <c r="A61" s="44" t="s">
        <v>102</v>
      </c>
      <c r="B61" s="68"/>
      <c r="C61" s="65"/>
      <c r="D61" s="65"/>
      <c r="E61" s="30" t="s">
        <v>29</v>
      </c>
      <c r="F61" s="37">
        <f>SUM(F58:F60)</f>
        <v>42355.7</v>
      </c>
      <c r="G61" s="37">
        <f>SUM(G58:G60)</f>
        <v>44855.7</v>
      </c>
      <c r="H61" s="66">
        <f>SUM(H58:I60)</f>
        <v>7039.1</v>
      </c>
      <c r="I61" s="67"/>
      <c r="J61" s="51">
        <f t="shared" si="5"/>
        <v>-37816.6</v>
      </c>
      <c r="K61" s="17">
        <f>H61/G61*100</f>
        <v>15.692765913808056</v>
      </c>
      <c r="L61" s="25"/>
    </row>
    <row r="62" spans="1:13" ht="32.25" customHeight="1" x14ac:dyDescent="0.25">
      <c r="A62" s="44" t="s">
        <v>114</v>
      </c>
      <c r="B62" s="68"/>
      <c r="C62" s="65" t="s">
        <v>30</v>
      </c>
      <c r="D62" s="65"/>
      <c r="E62" s="29" t="s">
        <v>17</v>
      </c>
      <c r="F62" s="36">
        <f>F30</f>
        <v>10900</v>
      </c>
      <c r="G62" s="36">
        <f>G30</f>
        <v>10900</v>
      </c>
      <c r="H62" s="59">
        <f>H30</f>
        <v>3304.8</v>
      </c>
      <c r="I62" s="60" t="e">
        <f>#REF!</f>
        <v>#REF!</v>
      </c>
      <c r="J62" s="22">
        <f t="shared" si="5"/>
        <v>-7595.2</v>
      </c>
      <c r="K62" s="11">
        <f>H62/G62*100</f>
        <v>30.319266055045873</v>
      </c>
      <c r="L62" s="25"/>
    </row>
    <row r="63" spans="1:13" ht="15.75" x14ac:dyDescent="0.25">
      <c r="A63" s="44" t="s">
        <v>115</v>
      </c>
      <c r="B63" s="68"/>
      <c r="C63" s="65"/>
      <c r="D63" s="65"/>
      <c r="E63" s="30" t="s">
        <v>31</v>
      </c>
      <c r="F63" s="37">
        <f>F62</f>
        <v>10900</v>
      </c>
      <c r="G63" s="37">
        <f>G30</f>
        <v>10900</v>
      </c>
      <c r="H63" s="66">
        <f>H30</f>
        <v>3304.8</v>
      </c>
      <c r="I63" s="67" t="e">
        <f t="shared" ref="I63" si="8">I62</f>
        <v>#REF!</v>
      </c>
      <c r="J63" s="51">
        <f t="shared" si="5"/>
        <v>-7595.2</v>
      </c>
      <c r="K63" s="17">
        <f>K62</f>
        <v>30.319266055045873</v>
      </c>
      <c r="L63" s="20"/>
    </row>
    <row r="64" spans="1:13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s="5" customFormat="1" ht="12.75" x14ac:dyDescent="0.2">
      <c r="B65" s="52" t="s">
        <v>32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</row>
    <row r="66" spans="2:12" s="5" customFormat="1" ht="12.75" x14ac:dyDescent="0.2">
      <c r="B66" s="52" t="s">
        <v>116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2:12" ht="18.75" x14ac:dyDescent="0.25">
      <c r="B67" s="64" t="s">
        <v>34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2:12" ht="15.75" x14ac:dyDescent="0.25">
      <c r="B68" s="3"/>
    </row>
    <row r="69" spans="2:12" s="5" customFormat="1" ht="12.75" x14ac:dyDescent="0.2">
      <c r="B69" s="52" t="s">
        <v>33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2:12" s="5" customFormat="1" ht="12.75" x14ac:dyDescent="0.2">
      <c r="B70" s="52" t="s">
        <v>103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2:12" ht="18.75" x14ac:dyDescent="0.25">
      <c r="B71" s="64" t="s">
        <v>35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2:12" ht="73.5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</sheetData>
  <mergeCells count="109">
    <mergeCell ref="A38:A39"/>
    <mergeCell ref="A40:A41"/>
    <mergeCell ref="A42:A43"/>
    <mergeCell ref="D46:D47"/>
    <mergeCell ref="C46:C47"/>
    <mergeCell ref="B46:B47"/>
    <mergeCell ref="D44:D45"/>
    <mergeCell ref="B44:B45"/>
    <mergeCell ref="C44:C45"/>
    <mergeCell ref="A11:A13"/>
    <mergeCell ref="A15:A16"/>
    <mergeCell ref="A18:A19"/>
    <mergeCell ref="A25:A26"/>
    <mergeCell ref="H28:I28"/>
    <mergeCell ref="B27:B28"/>
    <mergeCell ref="C27:C28"/>
    <mergeCell ref="D27:D28"/>
    <mergeCell ref="H24:I24"/>
    <mergeCell ref="B11:B13"/>
    <mergeCell ref="C11:C13"/>
    <mergeCell ref="E11:E13"/>
    <mergeCell ref="F11:F13"/>
    <mergeCell ref="G11:G13"/>
    <mergeCell ref="B19:L19"/>
    <mergeCell ref="H14:I14"/>
    <mergeCell ref="B4:L4"/>
    <mergeCell ref="B5:L5"/>
    <mergeCell ref="B6:L6"/>
    <mergeCell ref="B7:D7"/>
    <mergeCell ref="B9:D9"/>
    <mergeCell ref="J12:J13"/>
    <mergeCell ref="J11:K11"/>
    <mergeCell ref="H11:I13"/>
    <mergeCell ref="B31:B33"/>
    <mergeCell ref="C31:D33"/>
    <mergeCell ref="H31:I31"/>
    <mergeCell ref="H33:I33"/>
    <mergeCell ref="H27:I27"/>
    <mergeCell ref="H32:I32"/>
    <mergeCell ref="K12:K13"/>
    <mergeCell ref="B15:L15"/>
    <mergeCell ref="B16:L16"/>
    <mergeCell ref="B17:L17"/>
    <mergeCell ref="H30:I30"/>
    <mergeCell ref="B25:L25"/>
    <mergeCell ref="B26:L26"/>
    <mergeCell ref="B71:L71"/>
    <mergeCell ref="B10:K10"/>
    <mergeCell ref="L11:L13"/>
    <mergeCell ref="D11:D13"/>
    <mergeCell ref="B65:L65"/>
    <mergeCell ref="B66:L66"/>
    <mergeCell ref="C50:D52"/>
    <mergeCell ref="H50:I50"/>
    <mergeCell ref="H51:I51"/>
    <mergeCell ref="H52:I52"/>
    <mergeCell ref="B41:L41"/>
    <mergeCell ref="H45:I45"/>
    <mergeCell ref="H46:I46"/>
    <mergeCell ref="H47:I47"/>
    <mergeCell ref="H49:I49"/>
    <mergeCell ref="B38:L38"/>
    <mergeCell ref="B70:L70"/>
    <mergeCell ref="H37:I37"/>
    <mergeCell ref="H34:I34"/>
    <mergeCell ref="B50:B52"/>
    <mergeCell ref="C57:K57"/>
    <mergeCell ref="B42:L42"/>
    <mergeCell ref="B43:L43"/>
    <mergeCell ref="H36:I36"/>
    <mergeCell ref="C53:D56"/>
    <mergeCell ref="H53:I53"/>
    <mergeCell ref="H54:I54"/>
    <mergeCell ref="H55:I55"/>
    <mergeCell ref="H56:I56"/>
    <mergeCell ref="C34:D37"/>
    <mergeCell ref="B34:B37"/>
    <mergeCell ref="B23:B24"/>
    <mergeCell ref="C23:D24"/>
    <mergeCell ref="H23:I23"/>
    <mergeCell ref="H29:I29"/>
    <mergeCell ref="B48:B49"/>
    <mergeCell ref="C48:C49"/>
    <mergeCell ref="D48:D49"/>
    <mergeCell ref="H48:I48"/>
    <mergeCell ref="B69:L69"/>
    <mergeCell ref="B39:L39"/>
    <mergeCell ref="B40:L40"/>
    <mergeCell ref="H35:I35"/>
    <mergeCell ref="H44:I44"/>
    <mergeCell ref="L44:L45"/>
    <mergeCell ref="L48:L49"/>
    <mergeCell ref="B18:L18"/>
    <mergeCell ref="B67:L67"/>
    <mergeCell ref="C62:D63"/>
    <mergeCell ref="H62:I62"/>
    <mergeCell ref="H63:I63"/>
    <mergeCell ref="B58:B61"/>
    <mergeCell ref="C58:D61"/>
    <mergeCell ref="H58:I58"/>
    <mergeCell ref="H59:I59"/>
    <mergeCell ref="H60:I60"/>
    <mergeCell ref="B62:B63"/>
    <mergeCell ref="L46:L47"/>
    <mergeCell ref="H61:I61"/>
    <mergeCell ref="H20:I20"/>
    <mergeCell ref="H21:I21"/>
    <mergeCell ref="H22:I22"/>
    <mergeCell ref="B53:B56"/>
  </mergeCells>
  <pageMargins left="0.51181102362204722" right="0.31496062992125984" top="0.55118110236220474" bottom="0.35433070866141736" header="0" footer="0"/>
  <pageSetup paperSize="9" scale="8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2017-04-12T04:55:13Z</dcterms:modified>
</cp:coreProperties>
</file>