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0" i="1" l="1"/>
  <c r="F70" i="1"/>
  <c r="H74" i="1" l="1"/>
  <c r="G74" i="1"/>
  <c r="I74" i="1" s="1"/>
  <c r="F74" i="1"/>
  <c r="E74" i="1"/>
  <c r="I73" i="1"/>
  <c r="G73" i="1"/>
  <c r="H73" i="1" s="1"/>
  <c r="F73" i="1"/>
  <c r="E73" i="1"/>
  <c r="I72" i="1"/>
  <c r="G71" i="1"/>
  <c r="I71" i="1" s="1"/>
  <c r="F71" i="1"/>
  <c r="E71" i="1"/>
  <c r="E48" i="1"/>
  <c r="E72" i="1" s="1"/>
  <c r="E75" i="1" l="1"/>
  <c r="H71" i="1"/>
  <c r="H84" i="1" l="1"/>
  <c r="H83" i="1"/>
  <c r="H82" i="1"/>
  <c r="H81" i="1"/>
  <c r="H51" i="1"/>
  <c r="H50" i="1"/>
  <c r="H49" i="1"/>
  <c r="H42" i="1"/>
  <c r="H41" i="1"/>
  <c r="H40" i="1"/>
  <c r="H39" i="1"/>
  <c r="H36" i="1"/>
  <c r="H35" i="1"/>
  <c r="H34" i="1"/>
  <c r="H33" i="1"/>
  <c r="H32" i="1"/>
  <c r="H31" i="1"/>
  <c r="H30" i="1"/>
  <c r="H25" i="1"/>
  <c r="H24" i="1"/>
  <c r="H23" i="1"/>
  <c r="H22" i="1"/>
  <c r="H21" i="1"/>
  <c r="H20" i="1"/>
  <c r="H19" i="1"/>
  <c r="H18" i="1"/>
  <c r="H17" i="1"/>
  <c r="I59" i="1" l="1"/>
  <c r="H59" i="1"/>
  <c r="H60" i="1"/>
  <c r="I60" i="1"/>
  <c r="G54" i="1"/>
  <c r="G64" i="1" s="1"/>
  <c r="G53" i="1"/>
  <c r="F54" i="1"/>
  <c r="F53" i="1"/>
  <c r="E53" i="1"/>
  <c r="E54" i="1"/>
  <c r="E64" i="1" s="1"/>
  <c r="E55" i="1"/>
  <c r="I32" i="1"/>
  <c r="I31" i="1"/>
  <c r="G23" i="1"/>
  <c r="G22" i="1"/>
  <c r="F22" i="1"/>
  <c r="F25" i="1" s="1"/>
  <c r="G21" i="1"/>
  <c r="F21" i="1"/>
  <c r="F24" i="1" s="1"/>
  <c r="E22" i="1"/>
  <c r="E25" i="1" s="1"/>
  <c r="E21" i="1"/>
  <c r="G17" i="1"/>
  <c r="F17" i="1"/>
  <c r="E17" i="1"/>
  <c r="E52" i="1" l="1"/>
  <c r="G52" i="1"/>
  <c r="H55" i="1"/>
  <c r="F52" i="1"/>
  <c r="H53" i="1"/>
  <c r="H54" i="1"/>
  <c r="F64" i="1"/>
  <c r="H64" i="1" s="1"/>
  <c r="F23" i="1"/>
  <c r="E20" i="1"/>
  <c r="E24" i="1"/>
  <c r="E23" i="1" s="1"/>
  <c r="H52" i="1" l="1"/>
  <c r="F78" i="1"/>
  <c r="I64" i="1"/>
  <c r="I30" i="1"/>
  <c r="I84" i="1" l="1"/>
  <c r="E46" i="1"/>
  <c r="G78" i="1"/>
  <c r="F68" i="1"/>
  <c r="E78" i="1"/>
  <c r="E68" i="1" s="1"/>
  <c r="G48" i="1"/>
  <c r="G72" i="1" s="1"/>
  <c r="G75" i="1" s="1"/>
  <c r="F48" i="1"/>
  <c r="I50" i="1"/>
  <c r="H48" i="1" l="1"/>
  <c r="G68" i="1"/>
  <c r="H68" i="1" s="1"/>
  <c r="H78" i="1"/>
  <c r="I54" i="1"/>
  <c r="I78" i="1"/>
  <c r="I68" i="1" s="1"/>
  <c r="G57" i="1"/>
  <c r="F57" i="1"/>
  <c r="E57" i="1"/>
  <c r="I49" i="1" l="1"/>
  <c r="I51" i="1"/>
  <c r="G41" i="1"/>
  <c r="I48" i="1" l="1"/>
  <c r="E37" i="1"/>
  <c r="E41" i="1" l="1"/>
  <c r="F37" i="1"/>
  <c r="H37" i="1" l="1"/>
  <c r="F72" i="1"/>
  <c r="G81" i="1"/>
  <c r="F75" i="1" l="1"/>
  <c r="H72" i="1"/>
  <c r="G82" i="1"/>
  <c r="I58" i="1"/>
  <c r="I57" i="1" s="1"/>
  <c r="I75" i="1" l="1"/>
  <c r="H75" i="1"/>
  <c r="G20" i="1"/>
  <c r="G83" i="1"/>
  <c r="I42" i="1"/>
  <c r="G29" i="1"/>
  <c r="F41" i="1" l="1"/>
  <c r="E29" i="1"/>
  <c r="F29" i="1"/>
  <c r="I29" i="1" l="1"/>
  <c r="H29" i="1"/>
  <c r="I41" i="1"/>
  <c r="G33" i="1" l="1"/>
  <c r="G37" i="1" l="1"/>
  <c r="E45" i="1"/>
  <c r="I38" i="1"/>
  <c r="E33" i="1"/>
  <c r="G45" i="1"/>
  <c r="G77" i="1" s="1"/>
  <c r="G67" i="1" s="1"/>
  <c r="F45" i="1"/>
  <c r="G46" i="1"/>
  <c r="G44" i="1"/>
  <c r="F46" i="1"/>
  <c r="F44" i="1"/>
  <c r="E44" i="1"/>
  <c r="E62" i="1" s="1"/>
  <c r="H58" i="1"/>
  <c r="H57" i="1" s="1"/>
  <c r="I35" i="1"/>
  <c r="G62" i="1" l="1"/>
  <c r="G63" i="1"/>
  <c r="H46" i="1"/>
  <c r="E77" i="1"/>
  <c r="E63" i="1"/>
  <c r="H45" i="1"/>
  <c r="F77" i="1"/>
  <c r="H77" i="1" s="1"/>
  <c r="F62" i="1"/>
  <c r="F76" i="1" s="1"/>
  <c r="H44" i="1"/>
  <c r="H62" i="1" s="1"/>
  <c r="F63" i="1"/>
  <c r="E76" i="1"/>
  <c r="G65" i="1"/>
  <c r="G79" i="1"/>
  <c r="I46" i="1"/>
  <c r="I44" i="1"/>
  <c r="I62" i="1" s="1"/>
  <c r="I45" i="1"/>
  <c r="I37" i="1"/>
  <c r="F43" i="1"/>
  <c r="E43" i="1"/>
  <c r="G43" i="1"/>
  <c r="I18" i="1"/>
  <c r="I21" i="1" s="1"/>
  <c r="I34" i="1"/>
  <c r="H43" i="1" l="1"/>
  <c r="H63" i="1"/>
  <c r="E66" i="1"/>
  <c r="G61" i="1"/>
  <c r="G69" i="1"/>
  <c r="G76" i="1"/>
  <c r="H76" i="1" s="1"/>
  <c r="G66" i="1" l="1"/>
  <c r="G80" i="1"/>
  <c r="I55" i="1"/>
  <c r="F33" i="1"/>
  <c r="I53" i="1" l="1"/>
  <c r="F65" i="1"/>
  <c r="I33" i="1"/>
  <c r="E65" i="1"/>
  <c r="E79" i="1" s="1"/>
  <c r="E80" i="1" s="1"/>
  <c r="H65" i="1" l="1"/>
  <c r="F79" i="1"/>
  <c r="H79" i="1" s="1"/>
  <c r="I52" i="1"/>
  <c r="F61" i="1"/>
  <c r="E61" i="1"/>
  <c r="I65" i="1"/>
  <c r="I63" i="1"/>
  <c r="I77" i="1" s="1"/>
  <c r="I43" i="1"/>
  <c r="F66" i="1" l="1"/>
  <c r="H66" i="1" s="1"/>
  <c r="F80" i="1"/>
  <c r="H80" i="1" s="1"/>
  <c r="I79" i="1"/>
  <c r="I76" i="1"/>
  <c r="I66" i="1" s="1"/>
  <c r="H61" i="1"/>
  <c r="I61" i="1"/>
  <c r="I80" i="1" l="1"/>
  <c r="I19" i="1"/>
  <c r="I22" i="1" s="1"/>
  <c r="I17" i="1"/>
  <c r="E82" i="1"/>
  <c r="E69" i="1" s="1"/>
  <c r="I24" i="1"/>
  <c r="I23" i="1" l="1"/>
  <c r="F82" i="1"/>
  <c r="I25" i="1"/>
  <c r="E81" i="1"/>
  <c r="F81" i="1"/>
  <c r="I81" i="1" s="1"/>
  <c r="F20" i="1" l="1"/>
  <c r="E83" i="1"/>
  <c r="E67" i="1"/>
  <c r="E70" i="1" s="1"/>
  <c r="I82" i="1"/>
  <c r="F69" i="1"/>
  <c r="H69" i="1" s="1"/>
  <c r="F83" i="1"/>
  <c r="F67" i="1"/>
  <c r="H67" i="1" s="1"/>
  <c r="I20" i="1" l="1"/>
  <c r="I67" i="1"/>
  <c r="I83" i="1"/>
  <c r="I69" i="1"/>
  <c r="I70" i="1" l="1"/>
  <c r="H70" i="1"/>
</calcChain>
</file>

<file path=xl/sharedStrings.xml><?xml version="1.0" encoding="utf-8"?>
<sst xmlns="http://schemas.openxmlformats.org/spreadsheetml/2006/main" count="167" uniqueCount="91">
  <si>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</si>
  <si>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</si>
  <si>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</si>
  <si>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</si>
  <si>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</si>
  <si>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</si>
  <si>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</si>
  <si>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</si>
  <si>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</si>
  <si>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</si>
  <si>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</si>
  <si>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</si>
  <si>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</si>
  <si>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</si>
  <si>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</si>
  <si>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</si>
  <si>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</si>
  <si>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</si>
  <si>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 xml:space="preserve"> </t>
  </si>
  <si>
    <t>Итого:</t>
  </si>
  <si>
    <t>Фактическое значение за отчетный период</t>
  </si>
  <si>
    <t>Итого по Подпрограмме 1, в том числе:</t>
  </si>
  <si>
    <t>ВСЕГО ПО МУНИЦИПАЛЬНОЙ ПРОГРАММЕ,
в том числе</t>
  </si>
  <si>
    <t>Управление жилищной политики администрации города Югорска</t>
  </si>
  <si>
    <t>Подпрограмма 1. «Развитие градостроительной деятельности»</t>
  </si>
  <si>
    <t>Подпрограмма 2.  «Жилье»</t>
  </si>
  <si>
    <t>Ответственный исполнитель: Управление жилищной политики администрации города Югорска</t>
  </si>
  <si>
    <t>ДМСиГ</t>
  </si>
  <si>
    <t>управление жилищной политики, ДМСиГ</t>
  </si>
  <si>
    <t>всего</t>
  </si>
  <si>
    <t xml:space="preserve">бюджет автономного округа </t>
  </si>
  <si>
    <t>Цель 2: Создание условий, способствующих улучшению жилищный условий граждан и улучшение жилищных условий граждан, признанных в установленном порядке участниками программы</t>
  </si>
  <si>
    <t>Итого по задаче 2, в том числе:</t>
  </si>
  <si>
    <t>Итого по подпрограмме 2, в том числе:</t>
  </si>
  <si>
    <t>Задача 1: Предоставление финансовой поддержки на приобретение жилья гражданам города Югорска</t>
  </si>
  <si>
    <t>Управление жилищной политики</t>
  </si>
  <si>
    <t>Департамент муниципальной собственности и градостроительства</t>
  </si>
  <si>
    <t>всего:</t>
  </si>
  <si>
    <t>Задача 3: Стимулирование индивидуального жилищного строительства на территории города Югорска</t>
  </si>
  <si>
    <t>Итого по задаче 3, в том числе:</t>
  </si>
  <si>
    <t>Получение мер государственной поддержки и улучшение жилищных условий семей ветеранов боевых действий и инвалидов</t>
  </si>
  <si>
    <t>Управление бухгалтерского учета и отчетности</t>
  </si>
  <si>
    <t>М.Л. Прошкина</t>
  </si>
  <si>
    <t>5-00-57</t>
  </si>
  <si>
    <t>Всего</t>
  </si>
  <si>
    <t xml:space="preserve"> ДМСиГ</t>
  </si>
  <si>
    <t>Обеспечение  доступным и комфортным жильем жителей города Югорска на 2014 - 2020 годы</t>
  </si>
  <si>
    <t>С.Д. Голин</t>
  </si>
  <si>
    <t>Е.И. Павлова</t>
  </si>
  <si>
    <t>Мероприятие реализовывалось в 2014 году</t>
  </si>
  <si>
    <t>Результаты реализации муниципальной программы</t>
  </si>
  <si>
    <t xml:space="preserve">Разработка и актуализация комплексной системы управления развитием территории </t>
  </si>
  <si>
    <t xml:space="preserve">Предоставление субсидий молодым семьям города Югорска </t>
  </si>
  <si>
    <t xml:space="preserve">Обеспечение субсидией лица, приравненного по льготам к ветеранам Великой Отечественной войны </t>
  </si>
  <si>
    <t xml:space="preserve">Обеспечение деятельности по  предоставлению финансовой поддержки на приобретение жилья отдельными категориями граждан </t>
  </si>
  <si>
    <t>Задача 2: Содействие реализации проектов жилищного строительства</t>
  </si>
  <si>
    <t xml:space="preserve">Приобретение жилых помещений и участие в долевом строительстве жилых помещений </t>
  </si>
  <si>
    <t>Соисполнитель 1: Департамент муниципальной собственности и градостроительства</t>
  </si>
  <si>
    <t>Соисполнитель 2: Управление бухгалтерского учета и отчетности</t>
  </si>
  <si>
    <t>Мероприятие реализовывалось в 2014 году.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</si>
  <si>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</si>
  <si>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</si>
  <si>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Тыс. рублей</t>
  </si>
  <si>
    <t>(гр.7- гр.6)</t>
  </si>
  <si>
    <t>Запланировано приобретение канцелярских принадлежностей для муниципальных нужд до конца года.</t>
  </si>
  <si>
    <t>кроме того переходящие остатки для оплаты по заключенным контрактам (бюджет автономного округа</t>
  </si>
  <si>
    <t>Инвестиции в объекты муниципальной собственности</t>
  </si>
  <si>
    <t>А.К. Некрасова</t>
  </si>
  <si>
    <t>по  состоянию на 01 октября 2016 года</t>
  </si>
  <si>
    <r>
      <rPr>
        <sz val="10"/>
        <color theme="1"/>
        <rFont val="Times New Roman"/>
        <family val="1"/>
        <charset val="204"/>
      </rPr>
      <t>Задача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1.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  </r>
  </si>
  <si>
    <t>Цель: 1.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</si>
  <si>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1</t>
  </si>
  <si>
    <t>2</t>
  </si>
  <si>
    <t>3</t>
  </si>
  <si>
    <t>4</t>
  </si>
  <si>
    <t>5</t>
  </si>
  <si>
    <t>6</t>
  </si>
  <si>
    <t>7</t>
  </si>
  <si>
    <t>Заключено соглашение о софинансировании программы на 2016 год. Запланировано  обеспечить субсидиями - 10 семей. (10 семей получили субсидии), в окружной бюджет сделан возврат неиспользованных средств в размере:  56 722,17 руб.(федеральный бюджет) и 364 262,73 руб.(окружной бюджет).</t>
  </si>
  <si>
    <t>Дата составления отчета 15.10.2016</t>
  </si>
  <si>
    <t>Исполнение запланировано на ноябрь 2016 года.</t>
  </si>
  <si>
    <t>Заключено Соглашение о софинансировании программы на 2016 год и 2 дополнительных соглашения к Соглашению . С учетом дополнительного финансирования в рамках выделенных лимитов на 2016 год заключено 7 МК на приобретение 37 жилых помещений на общую сумму  98 746,5 тыс. руб., из них составляет: 87 884,4 тыс. руб окр. бюджет и 10 862,1 тыс. руб. гор. бюджет и объявлено 11 аукционов на участие в долевом строительстве 73 жилых помещений на общую сумму 194 357,1 тыс. руб., из них 172 977,8 тыс. руб. окр. бюджет и 21 379,3 тыс. руб. гор. бюджет. Рассмотрение заявок в октябре 2016 года. Профинансировано из окружного бюджета 84 931,7 тыс. рублей (по 6 МК на участие в долевом строительстве 33 жилых помещений на сумму 64386,28 тыс. рублей, по 1 МК на покупку 4 жилых помещений на сумму 12 257,7 тыс. руб (окр. бюджет) и по 18 МК, заключенным в 2015 году, после подписания актов приема-передачи от 30.06.2016 на сумму 8 287,69 тыс рублей).   По  МК, заключенным в 2015 году,в связи с  исполнением обязательств в 2016 году , профинансировано из окр. бюджета за счет средств 2015 года -  3 098,8 ты. руб. (остаток - 2 450,5 тыс. руб.)  и  из гор. бюджета 344,3 тыс. руб</t>
  </si>
  <si>
    <t>Компенсация части затрат отдельным категориям граждан, осуществляющим строительство жилья (в соответствии с утвержденным Порядком)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</si>
  <si>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</si>
  <si>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(соисполнитель )                                                     (ФИО руководителя)                   (подпись)                        (ФИО исполнителя, ответственного за составление формы)                     </t>
  </si>
  <si>
    <t xml:space="preserve">(подпись)                                      (телефон)  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</si>
  <si>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</si>
  <si>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 (подпись)                             (телефон)</t>
  </si>
  <si>
    <t xml:space="preserve">         (ответственный исполнитель)                                (ФИО руководителя)                        (подпись)                      (ФИО исполнителя, ответственного за составление формы)                                </t>
  </si>
  <si>
    <t>5-00-18</t>
  </si>
  <si>
    <t>Будет выдана 1 субсидия инвалиду детства, исполнение заплпнировано в октябре-ноябре.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</si>
</sst>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4" fillId="0" borderId="25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4" fontId="4" fillId="0" borderId="37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65" fontId="5" fillId="0" borderId="33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3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4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0" borderId="0" xfId="0" applyFo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18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4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46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top" wrapText="1"/>
    </xf>
    <xf numFmtId="4" fontId="3" fillId="0" borderId="25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25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center" vertical="top" wrapText="1"/>
    </xf>
    <xf numFmtId="4" fontId="6" fillId="0" borderId="2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9" fontId="4" fillId="0" borderId="22" xfId="0" applyNumberFormat="1" applyFont="1" applyFill="1" applyBorder="1" applyAlignment="1">
      <alignment horizontal="left" vertical="top" wrapText="1"/>
    </xf>
    <xf numFmtId="49" fontId="4" fillId="0" borderId="23" xfId="0" applyNumberFormat="1" applyFont="1" applyFill="1" applyBorder="1" applyAlignment="1">
      <alignment horizontal="left" vertical="top" wrapText="1"/>
    </xf>
    <xf numFmtId="49" fontId="4" fillId="0" borderId="24" xfId="0" applyNumberFormat="1" applyFont="1" applyFill="1" applyBorder="1" applyAlignment="1">
      <alignment horizontal="left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33" zoomScaleNormal="100" zoomScalePageLayoutView="130" workbookViewId="0">
      <selection activeCell="L43" sqref="L43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2.85546875" style="10" customWidth="1"/>
    <col min="5" max="5" width="11" customWidth="1"/>
    <col min="6" max="6" width="11.42578125" customWidth="1"/>
    <col min="7" max="7" width="11.28515625" customWidth="1"/>
    <col min="8" max="9" width="11" customWidth="1"/>
    <col min="10" max="10" width="33.5703125" customWidth="1"/>
  </cols>
  <sheetData>
    <row r="1" spans="1:10" ht="15.75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15.75" x14ac:dyDescent="0.2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15.75" x14ac:dyDescent="0.25">
      <c r="A3" s="8"/>
      <c r="B3" s="8"/>
      <c r="C3" s="8"/>
      <c r="D3" s="216" t="s">
        <v>68</v>
      </c>
      <c r="E3" s="217"/>
      <c r="F3" s="217"/>
      <c r="G3" s="217"/>
      <c r="H3" s="8"/>
      <c r="I3" s="8"/>
      <c r="J3" s="8"/>
    </row>
    <row r="4" spans="1:10" ht="7.5" customHeight="1" x14ac:dyDescent="0.25">
      <c r="A4" s="1"/>
    </row>
    <row r="5" spans="1:10" ht="27" customHeight="1" x14ac:dyDescent="0.25">
      <c r="A5" s="210" t="s">
        <v>46</v>
      </c>
      <c r="B5" s="210"/>
      <c r="C5" s="210"/>
      <c r="D5" s="210"/>
      <c r="E5" s="215"/>
      <c r="H5" t="s">
        <v>18</v>
      </c>
    </row>
    <row r="6" spans="1:10" x14ac:dyDescent="0.25">
      <c r="A6" s="213" t="s">
        <v>2</v>
      </c>
      <c r="B6" s="213"/>
      <c r="C6" s="213"/>
      <c r="D6" s="213"/>
    </row>
    <row r="7" spans="1:10" x14ac:dyDescent="0.25">
      <c r="A7" s="214" t="s">
        <v>23</v>
      </c>
      <c r="B7" s="214"/>
      <c r="C7" s="214"/>
      <c r="D7" s="214"/>
    </row>
    <row r="8" spans="1:10" x14ac:dyDescent="0.25">
      <c r="A8" s="213" t="s">
        <v>3</v>
      </c>
      <c r="B8" s="213"/>
      <c r="C8" s="213"/>
      <c r="D8" s="213"/>
    </row>
    <row r="9" spans="1:10" ht="15.75" x14ac:dyDescent="0.25">
      <c r="A9" s="2" t="s">
        <v>4</v>
      </c>
      <c r="G9" s="7"/>
      <c r="J9" s="81" t="s">
        <v>62</v>
      </c>
    </row>
    <row r="10" spans="1:10" ht="27.75" customHeight="1" x14ac:dyDescent="0.25">
      <c r="A10" s="222" t="s">
        <v>5</v>
      </c>
      <c r="B10" s="222" t="s">
        <v>60</v>
      </c>
      <c r="C10" s="222" t="s">
        <v>61</v>
      </c>
      <c r="D10" s="158" t="s">
        <v>6</v>
      </c>
      <c r="E10" s="222" t="s">
        <v>7</v>
      </c>
      <c r="F10" s="223" t="s">
        <v>8</v>
      </c>
      <c r="G10" s="224" t="s">
        <v>20</v>
      </c>
      <c r="H10" s="227" t="s">
        <v>9</v>
      </c>
      <c r="I10" s="222"/>
      <c r="J10" s="222" t="s">
        <v>50</v>
      </c>
    </row>
    <row r="11" spans="1:10" ht="35.25" customHeight="1" x14ac:dyDescent="0.25">
      <c r="A11" s="222"/>
      <c r="B11" s="222"/>
      <c r="C11" s="222"/>
      <c r="D11" s="158"/>
      <c r="E11" s="222"/>
      <c r="F11" s="223"/>
      <c r="G11" s="225"/>
      <c r="H11" s="6" t="s">
        <v>10</v>
      </c>
      <c r="I11" s="4" t="s">
        <v>11</v>
      </c>
      <c r="J11" s="222"/>
    </row>
    <row r="12" spans="1:10" ht="31.5" customHeight="1" x14ac:dyDescent="0.25">
      <c r="A12" s="222"/>
      <c r="B12" s="222"/>
      <c r="C12" s="222"/>
      <c r="D12" s="158"/>
      <c r="E12" s="222"/>
      <c r="F12" s="223"/>
      <c r="G12" s="226"/>
      <c r="H12" s="6" t="s">
        <v>63</v>
      </c>
      <c r="I12" s="4" t="s">
        <v>12</v>
      </c>
      <c r="J12" s="222"/>
    </row>
    <row r="13" spans="1:10" x14ac:dyDescent="0.25">
      <c r="A13" s="4">
        <v>1</v>
      </c>
      <c r="B13" s="4">
        <v>2</v>
      </c>
      <c r="C13" s="4">
        <v>3</v>
      </c>
      <c r="D13" s="11">
        <v>4</v>
      </c>
      <c r="E13" s="4">
        <v>5</v>
      </c>
      <c r="F13" s="4">
        <v>6</v>
      </c>
      <c r="G13" s="9">
        <v>7</v>
      </c>
      <c r="H13" s="4">
        <v>8</v>
      </c>
      <c r="I13" s="4">
        <v>9</v>
      </c>
      <c r="J13" s="4">
        <v>10</v>
      </c>
    </row>
    <row r="14" spans="1:10" ht="37.5" customHeight="1" x14ac:dyDescent="0.25">
      <c r="A14" s="228" t="s">
        <v>70</v>
      </c>
      <c r="B14" s="229"/>
      <c r="C14" s="229"/>
      <c r="D14" s="229"/>
      <c r="E14" s="229"/>
      <c r="F14" s="229"/>
      <c r="G14" s="229"/>
      <c r="H14" s="229"/>
      <c r="I14" s="229"/>
      <c r="J14" s="230"/>
    </row>
    <row r="15" spans="1:10" ht="24" customHeight="1" x14ac:dyDescent="0.25">
      <c r="A15" s="222" t="s">
        <v>24</v>
      </c>
      <c r="B15" s="222"/>
      <c r="C15" s="222"/>
      <c r="D15" s="222"/>
      <c r="E15" s="222"/>
      <c r="F15" s="222"/>
      <c r="G15" s="222"/>
      <c r="H15" s="222"/>
      <c r="I15" s="222"/>
      <c r="J15" s="222"/>
    </row>
    <row r="16" spans="1:10" ht="37.5" customHeight="1" x14ac:dyDescent="0.25">
      <c r="A16" s="116" t="s">
        <v>69</v>
      </c>
      <c r="B16" s="117"/>
      <c r="C16" s="117"/>
      <c r="D16" s="117"/>
      <c r="E16" s="117"/>
      <c r="F16" s="117"/>
      <c r="G16" s="117"/>
      <c r="H16" s="117"/>
      <c r="I16" s="117"/>
      <c r="J16" s="118"/>
    </row>
    <row r="17" spans="1:10" ht="26.25" customHeight="1" x14ac:dyDescent="0.25">
      <c r="A17" s="169" t="s">
        <v>71</v>
      </c>
      <c r="B17" s="218" t="s">
        <v>51</v>
      </c>
      <c r="C17" s="219" t="s">
        <v>27</v>
      </c>
      <c r="D17" s="78" t="s">
        <v>44</v>
      </c>
      <c r="E17" s="72">
        <f>SUM(E18:E19)</f>
        <v>14606.8</v>
      </c>
      <c r="F17" s="72">
        <f>SUM(F18:F19)</f>
        <v>14606.8</v>
      </c>
      <c r="G17" s="72">
        <f>SUM(G18:G19)</f>
        <v>0</v>
      </c>
      <c r="H17" s="45">
        <f>G17-F17</f>
        <v>-14606.8</v>
      </c>
      <c r="I17" s="25">
        <f>G17/F17*100</f>
        <v>0</v>
      </c>
      <c r="J17" s="13"/>
    </row>
    <row r="18" spans="1:10" ht="37.5" customHeight="1" x14ac:dyDescent="0.25">
      <c r="A18" s="169"/>
      <c r="B18" s="218"/>
      <c r="C18" s="219"/>
      <c r="D18" s="78" t="s">
        <v>16</v>
      </c>
      <c r="E18" s="61">
        <v>13000</v>
      </c>
      <c r="F18" s="61">
        <v>13000</v>
      </c>
      <c r="G18" s="61">
        <v>0</v>
      </c>
      <c r="H18" s="47">
        <f t="shared" ref="H18:H25" si="0">G18-F18</f>
        <v>-13000</v>
      </c>
      <c r="I18" s="20">
        <f>G18/F18*100</f>
        <v>0</v>
      </c>
      <c r="J18" s="220" t="s">
        <v>80</v>
      </c>
    </row>
    <row r="19" spans="1:10" ht="42.75" customHeight="1" x14ac:dyDescent="0.25">
      <c r="A19" s="169"/>
      <c r="B19" s="218"/>
      <c r="C19" s="219"/>
      <c r="D19" s="78" t="s">
        <v>17</v>
      </c>
      <c r="E19" s="62">
        <v>1606.8</v>
      </c>
      <c r="F19" s="62">
        <v>1606.8</v>
      </c>
      <c r="G19" s="62">
        <v>0</v>
      </c>
      <c r="H19" s="47">
        <f t="shared" si="0"/>
        <v>-1606.8</v>
      </c>
      <c r="I19" s="20">
        <f>G19/F19*100</f>
        <v>0</v>
      </c>
      <c r="J19" s="221"/>
    </row>
    <row r="20" spans="1:10" ht="21.75" customHeight="1" x14ac:dyDescent="0.25">
      <c r="A20" s="36"/>
      <c r="B20" s="174" t="s">
        <v>13</v>
      </c>
      <c r="C20" s="176"/>
      <c r="D20" s="82" t="s">
        <v>44</v>
      </c>
      <c r="E20" s="87">
        <f>SUM(E21:E22)</f>
        <v>14606.8</v>
      </c>
      <c r="F20" s="87">
        <f t="shared" ref="F20" si="1">F22+F21</f>
        <v>14606.8</v>
      </c>
      <c r="G20" s="56">
        <f t="shared" ref="G20" si="2">G22+G21</f>
        <v>0</v>
      </c>
      <c r="H20" s="45">
        <f t="shared" si="0"/>
        <v>-14606.8</v>
      </c>
      <c r="I20" s="88">
        <f t="shared" ref="I20:I25" si="3">G20/F20*100</f>
        <v>0</v>
      </c>
      <c r="J20" s="188"/>
    </row>
    <row r="21" spans="1:10" ht="38.25" x14ac:dyDescent="0.25">
      <c r="A21" s="36"/>
      <c r="B21" s="175"/>
      <c r="C21" s="177"/>
      <c r="D21" s="82" t="s">
        <v>16</v>
      </c>
      <c r="E21" s="83">
        <f>E18</f>
        <v>13000</v>
      </c>
      <c r="F21" s="83">
        <f t="shared" ref="F21:I21" si="4">F18</f>
        <v>13000</v>
      </c>
      <c r="G21" s="83">
        <f t="shared" si="4"/>
        <v>0</v>
      </c>
      <c r="H21" s="47">
        <f t="shared" si="0"/>
        <v>-13000</v>
      </c>
      <c r="I21" s="83">
        <f t="shared" si="4"/>
        <v>0</v>
      </c>
      <c r="J21" s="189"/>
    </row>
    <row r="22" spans="1:10" ht="25.5" x14ac:dyDescent="0.25">
      <c r="A22" s="79"/>
      <c r="B22" s="175"/>
      <c r="C22" s="177"/>
      <c r="D22" s="82" t="s">
        <v>17</v>
      </c>
      <c r="E22" s="83">
        <f>E19</f>
        <v>1606.8</v>
      </c>
      <c r="F22" s="83">
        <f t="shared" ref="F22:I22" si="5">F19</f>
        <v>1606.8</v>
      </c>
      <c r="G22" s="83">
        <f t="shared" si="5"/>
        <v>0</v>
      </c>
      <c r="H22" s="47">
        <f t="shared" si="0"/>
        <v>-1606.8</v>
      </c>
      <c r="I22" s="83">
        <f t="shared" si="5"/>
        <v>0</v>
      </c>
      <c r="J22" s="84" t="s">
        <v>15</v>
      </c>
    </row>
    <row r="23" spans="1:10" ht="27" customHeight="1" x14ac:dyDescent="0.25">
      <c r="A23" s="193" t="s">
        <v>21</v>
      </c>
      <c r="B23" s="193"/>
      <c r="C23" s="193"/>
      <c r="D23" s="80" t="s">
        <v>44</v>
      </c>
      <c r="E23" s="56">
        <f>SUM(E24:E25)</f>
        <v>14606.8</v>
      </c>
      <c r="F23" s="56">
        <f>SUM(F24:F25)</f>
        <v>14606.8</v>
      </c>
      <c r="G23" s="56">
        <f>SUM(G24:G25)</f>
        <v>0</v>
      </c>
      <c r="H23" s="45">
        <f t="shared" si="0"/>
        <v>-14606.8</v>
      </c>
      <c r="I23" s="89">
        <f t="shared" si="3"/>
        <v>0</v>
      </c>
      <c r="J23" s="86" t="s">
        <v>15</v>
      </c>
    </row>
    <row r="24" spans="1:10" ht="35.25" customHeight="1" x14ac:dyDescent="0.25">
      <c r="A24" s="193"/>
      <c r="B24" s="193"/>
      <c r="C24" s="193"/>
      <c r="D24" s="85" t="s">
        <v>16</v>
      </c>
      <c r="E24" s="83">
        <f>E21</f>
        <v>13000</v>
      </c>
      <c r="F24" s="83">
        <f>F21</f>
        <v>13000</v>
      </c>
      <c r="G24" s="83">
        <v>0</v>
      </c>
      <c r="H24" s="47">
        <f t="shared" si="0"/>
        <v>-13000</v>
      </c>
      <c r="I24" s="70">
        <f t="shared" si="3"/>
        <v>0</v>
      </c>
      <c r="J24" s="86" t="s">
        <v>15</v>
      </c>
    </row>
    <row r="25" spans="1:10" ht="25.5" x14ac:dyDescent="0.25">
      <c r="A25" s="174"/>
      <c r="B25" s="174"/>
      <c r="C25" s="174"/>
      <c r="D25" s="105" t="s">
        <v>17</v>
      </c>
      <c r="E25" s="106">
        <f>E22</f>
        <v>1606.8</v>
      </c>
      <c r="F25" s="106">
        <f>F22</f>
        <v>1606.8</v>
      </c>
      <c r="G25" s="106">
        <v>0</v>
      </c>
      <c r="H25" s="46">
        <f t="shared" si="0"/>
        <v>-1606.8</v>
      </c>
      <c r="I25" s="107">
        <f t="shared" si="3"/>
        <v>0</v>
      </c>
      <c r="J25" s="108" t="s">
        <v>15</v>
      </c>
    </row>
    <row r="26" spans="1:10" ht="33" customHeight="1" x14ac:dyDescent="0.25">
      <c r="A26" s="203" t="s">
        <v>31</v>
      </c>
      <c r="B26" s="204"/>
      <c r="C26" s="204"/>
      <c r="D26" s="204"/>
      <c r="E26" s="204"/>
      <c r="F26" s="204"/>
      <c r="G26" s="204"/>
      <c r="H26" s="204"/>
      <c r="I26" s="204"/>
      <c r="J26" s="205"/>
    </row>
    <row r="27" spans="1:10" ht="26.25" customHeight="1" x14ac:dyDescent="0.25">
      <c r="A27" s="209" t="s">
        <v>25</v>
      </c>
      <c r="B27" s="210"/>
      <c r="C27" s="210"/>
      <c r="D27" s="210"/>
      <c r="E27" s="210"/>
      <c r="F27" s="210"/>
      <c r="G27" s="210"/>
      <c r="H27" s="210"/>
      <c r="I27" s="210"/>
      <c r="J27" s="211"/>
    </row>
    <row r="28" spans="1:10" ht="31.5" customHeight="1" x14ac:dyDescent="0.25">
      <c r="A28" s="206" t="s">
        <v>34</v>
      </c>
      <c r="B28" s="207"/>
      <c r="C28" s="207"/>
      <c r="D28" s="207"/>
      <c r="E28" s="207"/>
      <c r="F28" s="207"/>
      <c r="G28" s="207"/>
      <c r="H28" s="207"/>
      <c r="I28" s="207"/>
      <c r="J28" s="208"/>
    </row>
    <row r="29" spans="1:10" ht="18" customHeight="1" x14ac:dyDescent="0.25">
      <c r="A29" s="190" t="s">
        <v>72</v>
      </c>
      <c r="B29" s="200" t="s">
        <v>52</v>
      </c>
      <c r="C29" s="187" t="s">
        <v>28</v>
      </c>
      <c r="D29" s="5" t="s">
        <v>29</v>
      </c>
      <c r="E29" s="45">
        <f>SUM(E30:E32)</f>
        <v>10635.437599999999</v>
      </c>
      <c r="F29" s="45">
        <f>SUM(F30:F32)</f>
        <v>10214.4</v>
      </c>
      <c r="G29" s="48">
        <f>SUM(G30:G32)</f>
        <v>10192.200000000001</v>
      </c>
      <c r="H29" s="45">
        <f t="shared" ref="H29:H46" si="6">G29-F29</f>
        <v>-22.199999999998909</v>
      </c>
      <c r="I29" s="45">
        <f t="shared" ref="I29:I32" si="7">G29/F29*100</f>
        <v>99.782659774436098</v>
      </c>
      <c r="J29" s="197" t="s">
        <v>78</v>
      </c>
    </row>
    <row r="30" spans="1:10" ht="31.5" customHeight="1" x14ac:dyDescent="0.25">
      <c r="A30" s="191"/>
      <c r="B30" s="201"/>
      <c r="C30" s="165"/>
      <c r="D30" s="19" t="s">
        <v>14</v>
      </c>
      <c r="E30" s="46">
        <v>1361.33223</v>
      </c>
      <c r="F30" s="46">
        <v>1304.5999999999999</v>
      </c>
      <c r="G30" s="46">
        <v>1304.5999999999999</v>
      </c>
      <c r="H30" s="47">
        <f t="shared" si="6"/>
        <v>0</v>
      </c>
      <c r="I30" s="47">
        <f t="shared" si="7"/>
        <v>100</v>
      </c>
      <c r="J30" s="198"/>
    </row>
    <row r="31" spans="1:10" ht="39.75" customHeight="1" x14ac:dyDescent="0.25">
      <c r="A31" s="191"/>
      <c r="B31" s="201"/>
      <c r="C31" s="165"/>
      <c r="D31" s="19" t="s">
        <v>16</v>
      </c>
      <c r="E31" s="46">
        <v>8742.30537</v>
      </c>
      <c r="F31" s="46">
        <v>8378</v>
      </c>
      <c r="G31" s="46">
        <v>8378</v>
      </c>
      <c r="H31" s="47">
        <f t="shared" si="6"/>
        <v>0</v>
      </c>
      <c r="I31" s="47">
        <f t="shared" si="7"/>
        <v>100</v>
      </c>
      <c r="J31" s="198"/>
    </row>
    <row r="32" spans="1:10" ht="29.25" customHeight="1" x14ac:dyDescent="0.25">
      <c r="A32" s="192"/>
      <c r="B32" s="202"/>
      <c r="C32" s="166"/>
      <c r="D32" s="19" t="s">
        <v>17</v>
      </c>
      <c r="E32" s="46">
        <v>531.79999999999995</v>
      </c>
      <c r="F32" s="46">
        <v>531.79999999999995</v>
      </c>
      <c r="G32" s="46">
        <v>509.6</v>
      </c>
      <c r="H32" s="47">
        <f t="shared" si="6"/>
        <v>-22.199999999999932</v>
      </c>
      <c r="I32" s="47">
        <f t="shared" si="7"/>
        <v>95.825498307634462</v>
      </c>
      <c r="J32" s="199"/>
    </row>
    <row r="33" spans="1:10" ht="24" customHeight="1" x14ac:dyDescent="0.25">
      <c r="A33" s="190" t="s">
        <v>73</v>
      </c>
      <c r="B33" s="200" t="s">
        <v>53</v>
      </c>
      <c r="C33" s="187" t="s">
        <v>28</v>
      </c>
      <c r="D33" s="41" t="s">
        <v>29</v>
      </c>
      <c r="E33" s="74">
        <f>E34+E35+E36</f>
        <v>0</v>
      </c>
      <c r="F33" s="74">
        <f>F34+F35+F36</f>
        <v>0</v>
      </c>
      <c r="G33" s="57">
        <f>G34+G35</f>
        <v>0</v>
      </c>
      <c r="H33" s="45">
        <f t="shared" si="6"/>
        <v>0</v>
      </c>
      <c r="I33" s="25" t="e">
        <f>G33/F33*100</f>
        <v>#DIV/0!</v>
      </c>
      <c r="J33" s="178" t="s">
        <v>59</v>
      </c>
    </row>
    <row r="34" spans="1:10" ht="30.75" customHeight="1" x14ac:dyDescent="0.25">
      <c r="A34" s="191"/>
      <c r="B34" s="201"/>
      <c r="C34" s="165"/>
      <c r="D34" s="73" t="s">
        <v>14</v>
      </c>
      <c r="E34" s="75">
        <v>0</v>
      </c>
      <c r="F34" s="76">
        <v>0</v>
      </c>
      <c r="G34" s="77">
        <v>0</v>
      </c>
      <c r="H34" s="47">
        <f t="shared" si="6"/>
        <v>0</v>
      </c>
      <c r="I34" s="60" t="e">
        <f>G34/F34*100</f>
        <v>#DIV/0!</v>
      </c>
      <c r="J34" s="195"/>
    </row>
    <row r="35" spans="1:10" ht="40.5" customHeight="1" x14ac:dyDescent="0.25">
      <c r="A35" s="191"/>
      <c r="B35" s="201"/>
      <c r="C35" s="165"/>
      <c r="D35" s="23" t="s">
        <v>30</v>
      </c>
      <c r="E35" s="58">
        <v>0</v>
      </c>
      <c r="F35" s="58">
        <v>0</v>
      </c>
      <c r="G35" s="58">
        <v>0</v>
      </c>
      <c r="H35" s="47">
        <f t="shared" si="6"/>
        <v>0</v>
      </c>
      <c r="I35" s="59" t="e">
        <f>G35/F35*100</f>
        <v>#DIV/0!</v>
      </c>
      <c r="J35" s="195"/>
    </row>
    <row r="36" spans="1:10" ht="28.5" customHeight="1" x14ac:dyDescent="0.25">
      <c r="A36" s="191"/>
      <c r="B36" s="201"/>
      <c r="C36" s="165"/>
      <c r="D36" s="22" t="s">
        <v>17</v>
      </c>
      <c r="E36" s="49">
        <v>0</v>
      </c>
      <c r="F36" s="49">
        <v>0</v>
      </c>
      <c r="G36" s="49">
        <v>0</v>
      </c>
      <c r="H36" s="47">
        <f t="shared" si="6"/>
        <v>0</v>
      </c>
      <c r="I36" s="21">
        <v>0</v>
      </c>
      <c r="J36" s="196"/>
    </row>
    <row r="37" spans="1:10" ht="26.25" customHeight="1" x14ac:dyDescent="0.25">
      <c r="A37" s="190" t="s">
        <v>74</v>
      </c>
      <c r="B37" s="185" t="s">
        <v>40</v>
      </c>
      <c r="C37" s="187" t="s">
        <v>28</v>
      </c>
      <c r="D37" s="41" t="s">
        <v>29</v>
      </c>
      <c r="E37" s="48">
        <f>SUM(E38:E40)</f>
        <v>0</v>
      </c>
      <c r="F37" s="48">
        <f>SUM(F38:F40)</f>
        <v>759.7</v>
      </c>
      <c r="G37" s="48">
        <f>G38+G39+G40</f>
        <v>0</v>
      </c>
      <c r="H37" s="45">
        <f t="shared" si="6"/>
        <v>-759.7</v>
      </c>
      <c r="I37" s="25">
        <f>G37/F37*100</f>
        <v>0</v>
      </c>
      <c r="J37" s="178" t="s">
        <v>90</v>
      </c>
    </row>
    <row r="38" spans="1:10" ht="25.5" customHeight="1" x14ac:dyDescent="0.25">
      <c r="A38" s="191"/>
      <c r="B38" s="186"/>
      <c r="C38" s="165"/>
      <c r="D38" s="19" t="s">
        <v>14</v>
      </c>
      <c r="E38" s="46">
        <v>0</v>
      </c>
      <c r="F38" s="46">
        <v>759.7</v>
      </c>
      <c r="G38" s="46">
        <v>0</v>
      </c>
      <c r="H38" s="47">
        <v>0</v>
      </c>
      <c r="I38" s="20">
        <f>G38/F38*100</f>
        <v>0</v>
      </c>
      <c r="J38" s="179"/>
    </row>
    <row r="39" spans="1:10" ht="40.5" customHeight="1" x14ac:dyDescent="0.25">
      <c r="A39" s="191"/>
      <c r="B39" s="186"/>
      <c r="C39" s="165"/>
      <c r="D39" s="19" t="s">
        <v>16</v>
      </c>
      <c r="E39" s="47">
        <v>0</v>
      </c>
      <c r="F39" s="47">
        <v>0</v>
      </c>
      <c r="G39" s="47">
        <v>0</v>
      </c>
      <c r="H39" s="47">
        <f t="shared" si="6"/>
        <v>0</v>
      </c>
      <c r="I39" s="20">
        <v>0</v>
      </c>
      <c r="J39" s="179"/>
    </row>
    <row r="40" spans="1:10" ht="24.75" customHeight="1" x14ac:dyDescent="0.25">
      <c r="A40" s="191"/>
      <c r="B40" s="186"/>
      <c r="C40" s="165"/>
      <c r="D40" s="43" t="s">
        <v>17</v>
      </c>
      <c r="E40" s="49">
        <v>0</v>
      </c>
      <c r="F40" s="49">
        <v>0</v>
      </c>
      <c r="G40" s="49">
        <v>0</v>
      </c>
      <c r="H40" s="47">
        <f t="shared" si="6"/>
        <v>0</v>
      </c>
      <c r="I40" s="39">
        <v>0</v>
      </c>
      <c r="J40" s="180"/>
    </row>
    <row r="41" spans="1:10" ht="24.75" customHeight="1" x14ac:dyDescent="0.25">
      <c r="A41" s="169" t="s">
        <v>75</v>
      </c>
      <c r="B41" s="183" t="s">
        <v>54</v>
      </c>
      <c r="C41" s="181" t="s">
        <v>41</v>
      </c>
      <c r="D41" s="41" t="s">
        <v>29</v>
      </c>
      <c r="E41" s="56">
        <f>SUM(E42:E42)</f>
        <v>1.4</v>
      </c>
      <c r="F41" s="56">
        <f>SUM(F42:F42)</f>
        <v>1.4</v>
      </c>
      <c r="G41" s="56">
        <f>SUM(G42:G42)</f>
        <v>0</v>
      </c>
      <c r="H41" s="45">
        <f t="shared" si="6"/>
        <v>-1.4</v>
      </c>
      <c r="I41" s="25">
        <f t="shared" ref="I41:I42" si="8">G41/F41*100</f>
        <v>0</v>
      </c>
      <c r="J41" s="138" t="s">
        <v>64</v>
      </c>
    </row>
    <row r="42" spans="1:10" ht="39.75" customHeight="1" x14ac:dyDescent="0.25">
      <c r="A42" s="170"/>
      <c r="B42" s="184"/>
      <c r="C42" s="182"/>
      <c r="D42" s="19" t="s">
        <v>16</v>
      </c>
      <c r="E42" s="51">
        <v>1.4</v>
      </c>
      <c r="F42" s="51">
        <v>1.4</v>
      </c>
      <c r="G42" s="53">
        <v>0</v>
      </c>
      <c r="H42" s="47">
        <f t="shared" si="6"/>
        <v>-1.4</v>
      </c>
      <c r="I42" s="25">
        <f t="shared" si="8"/>
        <v>0</v>
      </c>
      <c r="J42" s="172"/>
    </row>
    <row r="43" spans="1:10" ht="21" customHeight="1" x14ac:dyDescent="0.25">
      <c r="A43" s="119" t="s">
        <v>13</v>
      </c>
      <c r="B43" s="120"/>
      <c r="C43" s="173"/>
      <c r="D43" s="41" t="s">
        <v>29</v>
      </c>
      <c r="E43" s="50">
        <f>E44+E45+E46</f>
        <v>10636.837599999999</v>
      </c>
      <c r="F43" s="50">
        <f>F44+F45+F46</f>
        <v>10975.5</v>
      </c>
      <c r="G43" s="50">
        <f>G44+G45+G46</f>
        <v>10192.200000000001</v>
      </c>
      <c r="H43" s="45">
        <f t="shared" si="6"/>
        <v>-783.29999999999927</v>
      </c>
      <c r="I43" s="92">
        <f>G43/F43*100</f>
        <v>92.863195298619658</v>
      </c>
      <c r="J43" s="194"/>
    </row>
    <row r="44" spans="1:10" ht="24" customHeight="1" x14ac:dyDescent="0.25">
      <c r="A44" s="119"/>
      <c r="B44" s="120"/>
      <c r="C44" s="173"/>
      <c r="D44" s="19" t="s">
        <v>14</v>
      </c>
      <c r="E44" s="51">
        <f>E30+E34+E38</f>
        <v>1361.33223</v>
      </c>
      <c r="F44" s="51">
        <f>F30+F34+F38</f>
        <v>2064.3000000000002</v>
      </c>
      <c r="G44" s="51">
        <f>G30+G34+G38</f>
        <v>1304.5999999999999</v>
      </c>
      <c r="H44" s="47">
        <f t="shared" si="6"/>
        <v>-759.70000000000027</v>
      </c>
      <c r="I44" s="71">
        <f t="shared" ref="I44:I46" si="9">G44/F44*100</f>
        <v>63.198178559317917</v>
      </c>
      <c r="J44" s="194"/>
    </row>
    <row r="45" spans="1:10" ht="38.25" customHeight="1" x14ac:dyDescent="0.25">
      <c r="A45" s="119"/>
      <c r="B45" s="120"/>
      <c r="C45" s="173"/>
      <c r="D45" s="19" t="s">
        <v>30</v>
      </c>
      <c r="E45" s="52">
        <f>E31+E35+E39+E42</f>
        <v>8743.7053699999997</v>
      </c>
      <c r="F45" s="52">
        <f>F31+F35+F39+F42</f>
        <v>8379.4</v>
      </c>
      <c r="G45" s="52">
        <f>G31+G35+G39+G42</f>
        <v>8378</v>
      </c>
      <c r="H45" s="47">
        <f t="shared" si="6"/>
        <v>-1.3999999999996362</v>
      </c>
      <c r="I45" s="93">
        <f t="shared" si="9"/>
        <v>99.983292359834834</v>
      </c>
      <c r="J45" s="194"/>
    </row>
    <row r="46" spans="1:10" ht="30" customHeight="1" x14ac:dyDescent="0.25">
      <c r="A46" s="119"/>
      <c r="B46" s="120"/>
      <c r="C46" s="173"/>
      <c r="D46" s="78" t="s">
        <v>17</v>
      </c>
      <c r="E46" s="51">
        <f>E32+E36+E40</f>
        <v>531.79999999999995</v>
      </c>
      <c r="F46" s="51">
        <f>F32+F36+F40</f>
        <v>531.79999999999995</v>
      </c>
      <c r="G46" s="51">
        <f>G32+G36+G40</f>
        <v>509.6</v>
      </c>
      <c r="H46" s="47">
        <f t="shared" si="6"/>
        <v>-22.199999999999932</v>
      </c>
      <c r="I46" s="94">
        <f t="shared" si="9"/>
        <v>95.825498307634462</v>
      </c>
      <c r="J46" s="194"/>
    </row>
    <row r="47" spans="1:10" ht="21.75" customHeight="1" x14ac:dyDescent="0.25">
      <c r="A47" s="171" t="s">
        <v>55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0" ht="52.5" customHeight="1" x14ac:dyDescent="0.25">
      <c r="A48" s="164" t="s">
        <v>76</v>
      </c>
      <c r="B48" s="162" t="s">
        <v>56</v>
      </c>
      <c r="C48" s="165" t="s">
        <v>28</v>
      </c>
      <c r="D48" s="90" t="s">
        <v>29</v>
      </c>
      <c r="E48" s="91">
        <f>E49+E51</f>
        <v>291598.2</v>
      </c>
      <c r="F48" s="91">
        <f>F49+F51</f>
        <v>269316.40000000002</v>
      </c>
      <c r="G48" s="91">
        <f>G49+G51</f>
        <v>84931.7</v>
      </c>
      <c r="H48" s="45">
        <f t="shared" ref="H48:H55" si="10">G48-F48</f>
        <v>-184384.7</v>
      </c>
      <c r="I48" s="91">
        <f t="shared" ref="I48" si="11">G48/F48*100</f>
        <v>31.536029740483677</v>
      </c>
      <c r="J48" s="167" t="s">
        <v>81</v>
      </c>
    </row>
    <row r="49" spans="1:10" ht="48" customHeight="1" x14ac:dyDescent="0.25">
      <c r="A49" s="164"/>
      <c r="B49" s="162"/>
      <c r="C49" s="165"/>
      <c r="D49" s="23" t="s">
        <v>30</v>
      </c>
      <c r="E49" s="37">
        <v>256681.8</v>
      </c>
      <c r="F49" s="37">
        <v>256681.60000000001</v>
      </c>
      <c r="G49" s="37">
        <v>84931.7</v>
      </c>
      <c r="H49" s="47">
        <f t="shared" si="10"/>
        <v>-171749.90000000002</v>
      </c>
      <c r="I49" s="20">
        <f>G49/F49*100</f>
        <v>33.088347587049476</v>
      </c>
      <c r="J49" s="167"/>
    </row>
    <row r="50" spans="1:10" ht="118.5" customHeight="1" x14ac:dyDescent="0.25">
      <c r="A50" s="164"/>
      <c r="B50" s="162"/>
      <c r="C50" s="165"/>
      <c r="D50" s="65" t="s">
        <v>65</v>
      </c>
      <c r="E50" s="37">
        <v>5549.19733</v>
      </c>
      <c r="F50" s="37">
        <v>5549.19733</v>
      </c>
      <c r="G50" s="37">
        <v>3098.8</v>
      </c>
      <c r="H50" s="47">
        <f t="shared" si="10"/>
        <v>-2450.3973299999998</v>
      </c>
      <c r="I50" s="20">
        <f>G50/F50*100</f>
        <v>55.842310440958855</v>
      </c>
      <c r="J50" s="167"/>
    </row>
    <row r="51" spans="1:10" ht="190.5" customHeight="1" x14ac:dyDescent="0.25">
      <c r="A51" s="130"/>
      <c r="B51" s="163"/>
      <c r="C51" s="166"/>
      <c r="D51" s="66" t="s">
        <v>17</v>
      </c>
      <c r="E51" s="37">
        <v>34916.400000000001</v>
      </c>
      <c r="F51" s="37">
        <v>12634.8</v>
      </c>
      <c r="G51" s="37">
        <v>0</v>
      </c>
      <c r="H51" s="47">
        <f t="shared" si="10"/>
        <v>-12634.8</v>
      </c>
      <c r="I51" s="20">
        <f>G51/F51*100</f>
        <v>0</v>
      </c>
      <c r="J51" s="168"/>
    </row>
    <row r="52" spans="1:10" ht="26.25" customHeight="1" x14ac:dyDescent="0.25">
      <c r="A52" s="119" t="s">
        <v>32</v>
      </c>
      <c r="B52" s="120"/>
      <c r="C52" s="121"/>
      <c r="D52" s="44" t="s">
        <v>29</v>
      </c>
      <c r="E52" s="54">
        <f>E55+E53</f>
        <v>291598.2</v>
      </c>
      <c r="F52" s="54">
        <f t="shared" ref="F52:H52" si="12">F55+F53</f>
        <v>291598</v>
      </c>
      <c r="G52" s="54">
        <f t="shared" si="12"/>
        <v>95773.2</v>
      </c>
      <c r="H52" s="54">
        <f t="shared" si="12"/>
        <v>-195824.80000000002</v>
      </c>
      <c r="I52" s="47">
        <f t="shared" ref="I52:I55" si="13">G52/F52*100</f>
        <v>32.844258191071269</v>
      </c>
      <c r="J52" s="122" t="s">
        <v>15</v>
      </c>
    </row>
    <row r="53" spans="1:10" ht="39" customHeight="1" x14ac:dyDescent="0.25">
      <c r="A53" s="119"/>
      <c r="B53" s="120"/>
      <c r="C53" s="121"/>
      <c r="D53" s="23" t="s">
        <v>30</v>
      </c>
      <c r="E53" s="37">
        <f t="shared" ref="E53:G55" si="14">E49</f>
        <v>256681.8</v>
      </c>
      <c r="F53" s="37">
        <f t="shared" si="14"/>
        <v>256681.60000000001</v>
      </c>
      <c r="G53" s="37">
        <f t="shared" si="14"/>
        <v>84931.7</v>
      </c>
      <c r="H53" s="45">
        <f t="shared" si="10"/>
        <v>-171749.90000000002</v>
      </c>
      <c r="I53" s="47">
        <f t="shared" si="13"/>
        <v>33.088347587049476</v>
      </c>
      <c r="J53" s="122"/>
    </row>
    <row r="54" spans="1:10" ht="120" customHeight="1" x14ac:dyDescent="0.25">
      <c r="A54" s="119"/>
      <c r="B54" s="120"/>
      <c r="C54" s="121"/>
      <c r="D54" s="65" t="s">
        <v>65</v>
      </c>
      <c r="E54" s="55">
        <f t="shared" si="14"/>
        <v>5549.19733</v>
      </c>
      <c r="F54" s="55">
        <f t="shared" si="14"/>
        <v>5549.19733</v>
      </c>
      <c r="G54" s="55">
        <f t="shared" si="14"/>
        <v>3098.8</v>
      </c>
      <c r="H54" s="45">
        <f t="shared" si="10"/>
        <v>-2450.3973299999998</v>
      </c>
      <c r="I54" s="47">
        <f t="shared" ref="I54" si="15">G54/F54*100</f>
        <v>55.842310440958855</v>
      </c>
      <c r="J54" s="122"/>
    </row>
    <row r="55" spans="1:10" ht="24" customHeight="1" x14ac:dyDescent="0.25">
      <c r="A55" s="119"/>
      <c r="B55" s="120"/>
      <c r="C55" s="121"/>
      <c r="D55" s="22" t="s">
        <v>17</v>
      </c>
      <c r="E55" s="55">
        <f t="shared" si="14"/>
        <v>34916.400000000001</v>
      </c>
      <c r="F55" s="55">
        <v>34916.400000000001</v>
      </c>
      <c r="G55" s="55">
        <v>10841.5</v>
      </c>
      <c r="H55" s="45">
        <f t="shared" si="10"/>
        <v>-24074.9</v>
      </c>
      <c r="I55" s="47">
        <f t="shared" si="13"/>
        <v>31.049879139888422</v>
      </c>
      <c r="J55" s="122"/>
    </row>
    <row r="56" spans="1:10" ht="27" customHeight="1" x14ac:dyDescent="0.25">
      <c r="A56" s="135" t="s">
        <v>38</v>
      </c>
      <c r="B56" s="136"/>
      <c r="C56" s="136"/>
      <c r="D56" s="136"/>
      <c r="E56" s="136"/>
      <c r="F56" s="136"/>
      <c r="G56" s="136"/>
      <c r="H56" s="136"/>
      <c r="I56" s="136"/>
      <c r="J56" s="137"/>
    </row>
    <row r="57" spans="1:10" ht="26.25" customHeight="1" x14ac:dyDescent="0.25">
      <c r="A57" s="129" t="s">
        <v>77</v>
      </c>
      <c r="B57" s="131" t="s">
        <v>82</v>
      </c>
      <c r="C57" s="133" t="s">
        <v>45</v>
      </c>
      <c r="D57" s="42" t="s">
        <v>29</v>
      </c>
      <c r="E57" s="45">
        <f>E58</f>
        <v>0</v>
      </c>
      <c r="F57" s="45">
        <f t="shared" ref="F57:I57" si="16">F58</f>
        <v>0</v>
      </c>
      <c r="G57" s="45">
        <f t="shared" si="16"/>
        <v>0</v>
      </c>
      <c r="H57" s="45">
        <f t="shared" si="16"/>
        <v>0</v>
      </c>
      <c r="I57" s="45" t="e">
        <f t="shared" si="16"/>
        <v>#DIV/0!</v>
      </c>
      <c r="J57" s="138" t="s">
        <v>49</v>
      </c>
    </row>
    <row r="58" spans="1:10" ht="49.5" customHeight="1" x14ac:dyDescent="0.25">
      <c r="A58" s="130"/>
      <c r="B58" s="132"/>
      <c r="C58" s="134"/>
      <c r="D58" s="78" t="s">
        <v>17</v>
      </c>
      <c r="E58" s="61">
        <v>0</v>
      </c>
      <c r="F58" s="47">
        <v>0</v>
      </c>
      <c r="G58" s="47">
        <v>0</v>
      </c>
      <c r="H58" s="47">
        <f>F58-G58</f>
        <v>0</v>
      </c>
      <c r="I58" s="47" t="e">
        <f t="shared" ref="I58:I59" si="17">G58/F58*100</f>
        <v>#DIV/0!</v>
      </c>
      <c r="J58" s="139"/>
    </row>
    <row r="59" spans="1:10" ht="26.25" customHeight="1" x14ac:dyDescent="0.25">
      <c r="A59" s="140" t="s">
        <v>39</v>
      </c>
      <c r="B59" s="141"/>
      <c r="C59" s="142"/>
      <c r="D59" s="78" t="s">
        <v>29</v>
      </c>
      <c r="E59" s="72">
        <v>0</v>
      </c>
      <c r="F59" s="45">
        <v>0</v>
      </c>
      <c r="G59" s="45">
        <v>0</v>
      </c>
      <c r="H59" s="45">
        <f>F59-G59</f>
        <v>0</v>
      </c>
      <c r="I59" s="47" t="e">
        <f t="shared" si="17"/>
        <v>#DIV/0!</v>
      </c>
      <c r="J59" s="146" t="s">
        <v>15</v>
      </c>
    </row>
    <row r="60" spans="1:10" ht="26.25" customHeight="1" x14ac:dyDescent="0.25">
      <c r="A60" s="143"/>
      <c r="B60" s="144"/>
      <c r="C60" s="145"/>
      <c r="D60" s="22" t="s">
        <v>17</v>
      </c>
      <c r="E60" s="63">
        <v>0</v>
      </c>
      <c r="F60" s="58">
        <v>0</v>
      </c>
      <c r="G60" s="58">
        <v>0</v>
      </c>
      <c r="H60" s="58">
        <f>F60-G60</f>
        <v>0</v>
      </c>
      <c r="I60" s="58" t="e">
        <f t="shared" ref="I60" si="18">G60/F60*100</f>
        <v>#DIV/0!</v>
      </c>
      <c r="J60" s="147"/>
    </row>
    <row r="61" spans="1:10" ht="21.75" customHeight="1" x14ac:dyDescent="0.25">
      <c r="A61" s="123" t="s">
        <v>33</v>
      </c>
      <c r="B61" s="124"/>
      <c r="C61" s="125"/>
      <c r="D61" s="24" t="s">
        <v>37</v>
      </c>
      <c r="E61" s="54">
        <f>E62+E63+E65</f>
        <v>302235.03759999998</v>
      </c>
      <c r="F61" s="54">
        <f>F62+F63+F65</f>
        <v>302573.5</v>
      </c>
      <c r="G61" s="54">
        <f>G62+G63+G65</f>
        <v>98892.000000000015</v>
      </c>
      <c r="H61" s="54">
        <f>F61-G61</f>
        <v>203681.5</v>
      </c>
      <c r="I61" s="54">
        <f>G61/F61*100</f>
        <v>32.683628936440243</v>
      </c>
      <c r="J61" s="146" t="s">
        <v>15</v>
      </c>
    </row>
    <row r="62" spans="1:10" ht="24" customHeight="1" x14ac:dyDescent="0.25">
      <c r="A62" s="126"/>
      <c r="B62" s="127"/>
      <c r="C62" s="128"/>
      <c r="D62" s="19" t="s">
        <v>14</v>
      </c>
      <c r="E62" s="47">
        <f>E44</f>
        <v>1361.33223</v>
      </c>
      <c r="F62" s="47">
        <f>F44</f>
        <v>2064.3000000000002</v>
      </c>
      <c r="G62" s="47">
        <f>G44</f>
        <v>1304.5999999999999</v>
      </c>
      <c r="H62" s="47">
        <f>H44</f>
        <v>-759.70000000000027</v>
      </c>
      <c r="I62" s="47">
        <f>I44</f>
        <v>63.198178559317917</v>
      </c>
      <c r="J62" s="122"/>
    </row>
    <row r="63" spans="1:10" ht="41.25" customHeight="1" x14ac:dyDescent="0.25">
      <c r="A63" s="126"/>
      <c r="B63" s="127"/>
      <c r="C63" s="128"/>
      <c r="D63" s="19" t="s">
        <v>30</v>
      </c>
      <c r="E63" s="69">
        <f>E45+E53</f>
        <v>265425.50536999997</v>
      </c>
      <c r="F63" s="69">
        <f>F45+F53</f>
        <v>265061</v>
      </c>
      <c r="G63" s="53">
        <f>G58+G53+G44</f>
        <v>86236.3</v>
      </c>
      <c r="H63" s="47">
        <f t="shared" ref="H63:H84" si="19">G63-F63</f>
        <v>-178824.7</v>
      </c>
      <c r="I63" s="60">
        <f t="shared" ref="I63:I65" si="20">G63/F63*100</f>
        <v>32.534510923900541</v>
      </c>
      <c r="J63" s="122"/>
    </row>
    <row r="64" spans="1:10" ht="120" customHeight="1" x14ac:dyDescent="0.25">
      <c r="A64" s="126"/>
      <c r="B64" s="127"/>
      <c r="C64" s="127"/>
      <c r="D64" s="67" t="s">
        <v>65</v>
      </c>
      <c r="E64" s="55">
        <f>E54</f>
        <v>5549.19733</v>
      </c>
      <c r="F64" s="55">
        <f>F54</f>
        <v>5549.19733</v>
      </c>
      <c r="G64" s="55">
        <f>G54</f>
        <v>3098.8</v>
      </c>
      <c r="H64" s="45">
        <f t="shared" si="19"/>
        <v>-2450.3973299999998</v>
      </c>
      <c r="I64" s="47">
        <f t="shared" si="20"/>
        <v>55.842310440958855</v>
      </c>
      <c r="J64" s="150"/>
    </row>
    <row r="65" spans="1:10" ht="31.5" customHeight="1" x14ac:dyDescent="0.25">
      <c r="A65" s="126"/>
      <c r="B65" s="127"/>
      <c r="C65" s="127"/>
      <c r="D65" s="43" t="s">
        <v>17</v>
      </c>
      <c r="E65" s="109">
        <f>E60+E55+E46</f>
        <v>35448.200000000004</v>
      </c>
      <c r="F65" s="109">
        <f>F60+F55+F46</f>
        <v>35448.200000000004</v>
      </c>
      <c r="G65" s="109">
        <f>G60+G55+G46</f>
        <v>11351.1</v>
      </c>
      <c r="H65" s="46">
        <f t="shared" si="19"/>
        <v>-24097.100000000006</v>
      </c>
      <c r="I65" s="110">
        <f t="shared" si="20"/>
        <v>32.021654131944636</v>
      </c>
      <c r="J65" s="150"/>
    </row>
    <row r="66" spans="1:10" s="10" customFormat="1" ht="32.25" customHeight="1" x14ac:dyDescent="0.25">
      <c r="A66" s="149" t="s">
        <v>22</v>
      </c>
      <c r="B66" s="149"/>
      <c r="C66" s="149"/>
      <c r="D66" s="104" t="s">
        <v>14</v>
      </c>
      <c r="E66" s="111">
        <f>E76</f>
        <v>1361.33223</v>
      </c>
      <c r="F66" s="111">
        <f t="shared" ref="F66:I66" si="21">F76</f>
        <v>2064.3000000000002</v>
      </c>
      <c r="G66" s="111">
        <f t="shared" si="21"/>
        <v>1304.5999999999999</v>
      </c>
      <c r="H66" s="83">
        <f t="shared" si="19"/>
        <v>-759.70000000000027</v>
      </c>
      <c r="I66" s="111">
        <f t="shared" si="21"/>
        <v>63.198178559317917</v>
      </c>
      <c r="J66" s="102" t="s">
        <v>15</v>
      </c>
    </row>
    <row r="67" spans="1:10" s="10" customFormat="1" ht="38.25" x14ac:dyDescent="0.25">
      <c r="A67" s="149"/>
      <c r="B67" s="149"/>
      <c r="C67" s="149"/>
      <c r="D67" s="104" t="s">
        <v>16</v>
      </c>
      <c r="E67" s="112">
        <f>E77+E81+E42</f>
        <v>278425.50536999997</v>
      </c>
      <c r="F67" s="112">
        <f>F77+F81+F42</f>
        <v>278061</v>
      </c>
      <c r="G67" s="112">
        <f>G77+G81+G42</f>
        <v>93309.7</v>
      </c>
      <c r="H67" s="83">
        <f t="shared" si="19"/>
        <v>-184751.3</v>
      </c>
      <c r="I67" s="103">
        <f>G67/F67*100</f>
        <v>33.557277000370419</v>
      </c>
      <c r="J67" s="102" t="s">
        <v>15</v>
      </c>
    </row>
    <row r="68" spans="1:10" s="10" customFormat="1" ht="111.75" customHeight="1" x14ac:dyDescent="0.25">
      <c r="A68" s="149"/>
      <c r="B68" s="149"/>
      <c r="C68" s="149"/>
      <c r="D68" s="104" t="s">
        <v>65</v>
      </c>
      <c r="E68" s="51">
        <f>E78</f>
        <v>5549.19733</v>
      </c>
      <c r="F68" s="51">
        <f t="shared" ref="F68:I68" si="22">F78</f>
        <v>5549.19733</v>
      </c>
      <c r="G68" s="51">
        <f t="shared" si="22"/>
        <v>3098.8</v>
      </c>
      <c r="H68" s="83">
        <f t="shared" si="19"/>
        <v>-2450.3973299999998</v>
      </c>
      <c r="I68" s="51">
        <f t="shared" si="22"/>
        <v>55.842310440958855</v>
      </c>
      <c r="J68" s="102"/>
    </row>
    <row r="69" spans="1:10" s="10" customFormat="1" ht="25.5" x14ac:dyDescent="0.25">
      <c r="A69" s="149"/>
      <c r="B69" s="149"/>
      <c r="C69" s="149"/>
      <c r="D69" s="104" t="s">
        <v>17</v>
      </c>
      <c r="E69" s="112">
        <f>E79+E82</f>
        <v>37055.000000000007</v>
      </c>
      <c r="F69" s="112">
        <f>F79+F82</f>
        <v>37055.000000000007</v>
      </c>
      <c r="G69" s="51">
        <f>G79+G82</f>
        <v>11351.1</v>
      </c>
      <c r="H69" s="83">
        <f t="shared" si="19"/>
        <v>-25703.900000000009</v>
      </c>
      <c r="I69" s="103">
        <f>G69/F69*100</f>
        <v>30.633112940223988</v>
      </c>
      <c r="J69" s="102" t="s">
        <v>15</v>
      </c>
    </row>
    <row r="70" spans="1:10" s="27" customFormat="1" ht="30" customHeight="1" x14ac:dyDescent="0.25">
      <c r="A70" s="149"/>
      <c r="B70" s="149"/>
      <c r="C70" s="149"/>
      <c r="D70" s="102" t="s">
        <v>19</v>
      </c>
      <c r="E70" s="113">
        <f>E69+E67+E66</f>
        <v>316841.83759999997</v>
      </c>
      <c r="F70" s="113">
        <f>F69+F67+F66</f>
        <v>317180.3</v>
      </c>
      <c r="G70" s="113">
        <f>G69+G67+G66</f>
        <v>105965.40000000001</v>
      </c>
      <c r="H70" s="56">
        <f t="shared" si="19"/>
        <v>-211214.89999999997</v>
      </c>
      <c r="I70" s="103">
        <f>G70/F70*100</f>
        <v>33.408569195501741</v>
      </c>
      <c r="J70" s="104"/>
    </row>
    <row r="71" spans="1:10" s="27" customFormat="1" ht="30" customHeight="1" x14ac:dyDescent="0.25">
      <c r="A71" s="157" t="s">
        <v>66</v>
      </c>
      <c r="B71" s="157"/>
      <c r="C71" s="157"/>
      <c r="D71" s="100" t="s">
        <v>14</v>
      </c>
      <c r="E71" s="98">
        <f>E57</f>
        <v>0</v>
      </c>
      <c r="F71" s="98">
        <f>F57</f>
        <v>0</v>
      </c>
      <c r="G71" s="98">
        <f>G57</f>
        <v>0</v>
      </c>
      <c r="H71" s="98">
        <f t="shared" ref="H71:H75" si="23">G71-F71</f>
        <v>0</v>
      </c>
      <c r="I71" s="101" t="e">
        <f>G71/F71*100</f>
        <v>#DIV/0!</v>
      </c>
      <c r="J71" s="28" t="s">
        <v>15</v>
      </c>
    </row>
    <row r="72" spans="1:10" s="27" customFormat="1" ht="35.25" customHeight="1" x14ac:dyDescent="0.25">
      <c r="A72" s="158"/>
      <c r="B72" s="158"/>
      <c r="C72" s="158"/>
      <c r="D72" s="99" t="s">
        <v>16</v>
      </c>
      <c r="E72" s="37">
        <f>E40+E48-E37</f>
        <v>291598.2</v>
      </c>
      <c r="F72" s="37">
        <f>F40+F48-F37</f>
        <v>268556.7</v>
      </c>
      <c r="G72" s="37">
        <f>G40+G48-G37</f>
        <v>84931.7</v>
      </c>
      <c r="H72" s="47">
        <f t="shared" si="23"/>
        <v>-183625</v>
      </c>
      <c r="I72" s="20" t="e">
        <f>I58</f>
        <v>#DIV/0!</v>
      </c>
      <c r="J72" s="15" t="s">
        <v>15</v>
      </c>
    </row>
    <row r="73" spans="1:10" s="27" customFormat="1" ht="88.5" customHeight="1" x14ac:dyDescent="0.25">
      <c r="A73" s="158"/>
      <c r="B73" s="158"/>
      <c r="C73" s="158"/>
      <c r="D73" s="67" t="s">
        <v>65</v>
      </c>
      <c r="E73" s="68">
        <f>E59</f>
        <v>0</v>
      </c>
      <c r="F73" s="68">
        <f>F59</f>
        <v>0</v>
      </c>
      <c r="G73" s="68">
        <f t="shared" ref="G73" si="24">G59</f>
        <v>0</v>
      </c>
      <c r="H73" s="47">
        <f t="shared" si="23"/>
        <v>0</v>
      </c>
      <c r="I73" s="68" t="e">
        <f t="shared" ref="I73" si="25">I59</f>
        <v>#DIV/0!</v>
      </c>
      <c r="J73" s="15"/>
    </row>
    <row r="74" spans="1:10" s="27" customFormat="1" ht="30" customHeight="1" x14ac:dyDescent="0.25">
      <c r="A74" s="158"/>
      <c r="B74" s="158"/>
      <c r="C74" s="158"/>
      <c r="D74" s="99" t="s">
        <v>17</v>
      </c>
      <c r="E74" s="55">
        <f>E60</f>
        <v>0</v>
      </c>
      <c r="F74" s="55">
        <f>F60</f>
        <v>0</v>
      </c>
      <c r="G74" s="55">
        <f>G41+G50</f>
        <v>3098.8</v>
      </c>
      <c r="H74" s="47">
        <f t="shared" si="23"/>
        <v>3098.8</v>
      </c>
      <c r="I74" s="20" t="e">
        <f>G74/F74*100</f>
        <v>#DIV/0!</v>
      </c>
      <c r="J74" s="15"/>
    </row>
    <row r="75" spans="1:10" s="27" customFormat="1" ht="30" customHeight="1" x14ac:dyDescent="0.25">
      <c r="A75" s="158"/>
      <c r="B75" s="158"/>
      <c r="C75" s="158"/>
      <c r="D75" s="26" t="s">
        <v>19</v>
      </c>
      <c r="E75" s="54">
        <f>E74+E72+E71</f>
        <v>291598.2</v>
      </c>
      <c r="F75" s="54">
        <f t="shared" ref="F75:G75" si="26">F71+F72+F74</f>
        <v>268556.7</v>
      </c>
      <c r="G75" s="54">
        <f t="shared" si="26"/>
        <v>88030.5</v>
      </c>
      <c r="H75" s="45">
        <f t="shared" si="23"/>
        <v>-180526.2</v>
      </c>
      <c r="I75" s="54">
        <f>G75/F75*100</f>
        <v>32.779111450207722</v>
      </c>
      <c r="J75" s="15" t="s">
        <v>15</v>
      </c>
    </row>
    <row r="76" spans="1:10" s="10" customFormat="1" ht="25.5" x14ac:dyDescent="0.25">
      <c r="A76" s="157" t="s">
        <v>26</v>
      </c>
      <c r="B76" s="157"/>
      <c r="C76" s="157"/>
      <c r="D76" s="16" t="s">
        <v>14</v>
      </c>
      <c r="E76" s="47">
        <f>E62</f>
        <v>1361.33223</v>
      </c>
      <c r="F76" s="47">
        <f>F62</f>
        <v>2064.3000000000002</v>
      </c>
      <c r="G76" s="47">
        <f>G62</f>
        <v>1304.5999999999999</v>
      </c>
      <c r="H76" s="98">
        <f t="shared" si="19"/>
        <v>-759.70000000000027</v>
      </c>
      <c r="I76" s="40">
        <f>G76/F76*100</f>
        <v>63.198178559317917</v>
      </c>
      <c r="J76" s="28" t="s">
        <v>15</v>
      </c>
    </row>
    <row r="77" spans="1:10" s="10" customFormat="1" ht="38.25" x14ac:dyDescent="0.25">
      <c r="A77" s="158"/>
      <c r="B77" s="158"/>
      <c r="C77" s="158"/>
      <c r="D77" s="14" t="s">
        <v>16</v>
      </c>
      <c r="E77" s="37">
        <f>E45+E53-E42</f>
        <v>265424.10536999995</v>
      </c>
      <c r="F77" s="37">
        <f>F45+F53-F42</f>
        <v>265059.59999999998</v>
      </c>
      <c r="G77" s="37">
        <f>G45+G53-G42</f>
        <v>93309.7</v>
      </c>
      <c r="H77" s="47">
        <f t="shared" si="19"/>
        <v>-171749.89999999997</v>
      </c>
      <c r="I77" s="20">
        <f>I63</f>
        <v>32.534510923900541</v>
      </c>
      <c r="J77" s="15" t="s">
        <v>15</v>
      </c>
    </row>
    <row r="78" spans="1:10" s="10" customFormat="1" ht="114.75" x14ac:dyDescent="0.25">
      <c r="A78" s="158"/>
      <c r="B78" s="158"/>
      <c r="C78" s="158"/>
      <c r="D78" s="67" t="s">
        <v>65</v>
      </c>
      <c r="E78" s="68">
        <f>E64</f>
        <v>5549.19733</v>
      </c>
      <c r="F78" s="68">
        <f>F64</f>
        <v>5549.19733</v>
      </c>
      <c r="G78" s="68">
        <f t="shared" ref="G78:I78" si="27">G64</f>
        <v>3098.8</v>
      </c>
      <c r="H78" s="47">
        <f t="shared" si="19"/>
        <v>-2450.3973299999998</v>
      </c>
      <c r="I78" s="68">
        <f t="shared" si="27"/>
        <v>55.842310440958855</v>
      </c>
      <c r="J78" s="15"/>
    </row>
    <row r="79" spans="1:10" s="10" customFormat="1" ht="27" customHeight="1" x14ac:dyDescent="0.25">
      <c r="A79" s="158"/>
      <c r="B79" s="158"/>
      <c r="C79" s="158"/>
      <c r="D79" s="14" t="s">
        <v>17</v>
      </c>
      <c r="E79" s="55">
        <f>E65</f>
        <v>35448.200000000004</v>
      </c>
      <c r="F79" s="55">
        <f>F65</f>
        <v>35448.200000000004</v>
      </c>
      <c r="G79" s="55">
        <f>G46+G55</f>
        <v>11351.1</v>
      </c>
      <c r="H79" s="47">
        <f t="shared" si="19"/>
        <v>-24097.100000000006</v>
      </c>
      <c r="I79" s="20">
        <f>G79/F79*100</f>
        <v>32.021654131944636</v>
      </c>
      <c r="J79" s="15"/>
    </row>
    <row r="80" spans="1:10" s="10" customFormat="1" ht="32.25" customHeight="1" x14ac:dyDescent="0.25">
      <c r="A80" s="158"/>
      <c r="B80" s="158"/>
      <c r="C80" s="158"/>
      <c r="D80" s="26" t="s">
        <v>19</v>
      </c>
      <c r="E80" s="54">
        <f>E79+E77+E76</f>
        <v>302233.63759999996</v>
      </c>
      <c r="F80" s="54">
        <f t="shared" ref="F80:G80" si="28">F76+F77+F79</f>
        <v>302572.09999999998</v>
      </c>
      <c r="G80" s="54">
        <f t="shared" si="28"/>
        <v>105965.40000000001</v>
      </c>
      <c r="H80" s="45">
        <f t="shared" si="19"/>
        <v>-196606.69999999995</v>
      </c>
      <c r="I80" s="54">
        <f>G80/F80*100</f>
        <v>35.021537015474998</v>
      </c>
      <c r="J80" s="15" t="s">
        <v>15</v>
      </c>
    </row>
    <row r="81" spans="1:10" s="10" customFormat="1" ht="54.75" customHeight="1" x14ac:dyDescent="0.25">
      <c r="A81" s="152" t="s">
        <v>57</v>
      </c>
      <c r="B81" s="153"/>
      <c r="C81" s="154"/>
      <c r="D81" s="14" t="s">
        <v>16</v>
      </c>
      <c r="E81" s="12">
        <f>E24</f>
        <v>13000</v>
      </c>
      <c r="F81" s="12">
        <f>F24</f>
        <v>13000</v>
      </c>
      <c r="G81" s="12">
        <f>G24</f>
        <v>0</v>
      </c>
      <c r="H81" s="47">
        <f t="shared" si="19"/>
        <v>-13000</v>
      </c>
      <c r="I81" s="20">
        <f t="shared" ref="I81" si="29">G81/F81*100</f>
        <v>0</v>
      </c>
      <c r="J81" s="15" t="s">
        <v>15</v>
      </c>
    </row>
    <row r="82" spans="1:10" s="10" customFormat="1" ht="25.5" x14ac:dyDescent="0.25">
      <c r="A82" s="152"/>
      <c r="B82" s="153"/>
      <c r="C82" s="154"/>
      <c r="D82" s="14" t="s">
        <v>17</v>
      </c>
      <c r="E82" s="12">
        <f>E25+E58</f>
        <v>1606.8</v>
      </c>
      <c r="F82" s="12">
        <f>F25+F58</f>
        <v>1606.8</v>
      </c>
      <c r="G82" s="12">
        <f>G25+G58</f>
        <v>0</v>
      </c>
      <c r="H82" s="47">
        <f t="shared" si="19"/>
        <v>-1606.8</v>
      </c>
      <c r="I82" s="20">
        <f>G82/F82*100</f>
        <v>0</v>
      </c>
      <c r="J82" s="15" t="s">
        <v>15</v>
      </c>
    </row>
    <row r="83" spans="1:10" s="10" customFormat="1" x14ac:dyDescent="0.25">
      <c r="A83" s="155"/>
      <c r="B83" s="156"/>
      <c r="C83" s="156"/>
      <c r="D83" s="41" t="s">
        <v>19</v>
      </c>
      <c r="E83" s="38">
        <f>E81+E82</f>
        <v>14606.8</v>
      </c>
      <c r="F83" s="38">
        <f t="shared" ref="F83:G83" si="30">F81+F82</f>
        <v>14606.8</v>
      </c>
      <c r="G83" s="38">
        <f t="shared" si="30"/>
        <v>0</v>
      </c>
      <c r="H83" s="45">
        <f t="shared" si="19"/>
        <v>-14606.8</v>
      </c>
      <c r="I83" s="25">
        <f>G83/F83*100</f>
        <v>0</v>
      </c>
      <c r="J83" s="15" t="s">
        <v>15</v>
      </c>
    </row>
    <row r="84" spans="1:10" ht="25.5" customHeight="1" x14ac:dyDescent="0.25">
      <c r="A84" s="159" t="s">
        <v>58</v>
      </c>
      <c r="B84" s="160"/>
      <c r="C84" s="161"/>
      <c r="D84" s="64" t="s">
        <v>16</v>
      </c>
      <c r="E84" s="95">
        <v>1.4</v>
      </c>
      <c r="F84" s="95">
        <v>1.4</v>
      </c>
      <c r="G84" s="96">
        <v>0</v>
      </c>
      <c r="H84" s="45">
        <f t="shared" si="19"/>
        <v>-1.4</v>
      </c>
      <c r="I84" s="97">
        <f t="shared" ref="I84" si="31">G84/F84*100</f>
        <v>0</v>
      </c>
      <c r="J84" s="70"/>
    </row>
    <row r="85" spans="1:10" s="29" customFormat="1" ht="30" customHeight="1" x14ac:dyDescent="0.25">
      <c r="A85" s="151" t="s">
        <v>35</v>
      </c>
      <c r="B85" s="151"/>
      <c r="C85" s="34" t="s">
        <v>48</v>
      </c>
      <c r="D85" s="18"/>
      <c r="F85" s="32" t="s">
        <v>42</v>
      </c>
      <c r="I85" s="33" t="s">
        <v>43</v>
      </c>
    </row>
    <row r="86" spans="1:10" s="29" customFormat="1" x14ac:dyDescent="0.25">
      <c r="A86" s="148" t="s">
        <v>88</v>
      </c>
      <c r="B86" s="148"/>
      <c r="C86" s="148"/>
      <c r="D86" s="148"/>
      <c r="E86" s="148"/>
      <c r="F86" s="148"/>
      <c r="G86" s="148"/>
      <c r="H86" s="148"/>
      <c r="I86" s="148"/>
      <c r="J86" s="115" t="s">
        <v>87</v>
      </c>
    </row>
    <row r="87" spans="1:10" s="3" customFormat="1" ht="15" customHeight="1" x14ac:dyDescent="0.25">
      <c r="A87" s="3" t="s">
        <v>86</v>
      </c>
    </row>
    <row r="88" spans="1:10" s="29" customFormat="1" ht="26.25" customHeight="1" x14ac:dyDescent="0.25">
      <c r="A88" s="151" t="s">
        <v>36</v>
      </c>
      <c r="B88" s="151"/>
      <c r="C88" s="35" t="s">
        <v>47</v>
      </c>
      <c r="D88" s="30"/>
      <c r="F88" s="31" t="s">
        <v>67</v>
      </c>
      <c r="I88" s="33" t="s">
        <v>89</v>
      </c>
    </row>
    <row r="89" spans="1:10" s="29" customFormat="1" x14ac:dyDescent="0.25">
      <c r="A89" s="148" t="s">
        <v>84</v>
      </c>
      <c r="B89" s="148"/>
      <c r="C89" s="148"/>
      <c r="D89" s="148"/>
      <c r="E89" s="148"/>
      <c r="F89" s="148"/>
      <c r="G89" s="148"/>
      <c r="H89" s="148"/>
      <c r="I89" s="148"/>
      <c r="J89" s="115" t="s">
        <v>85</v>
      </c>
    </row>
    <row r="90" spans="1:10" s="29" customFormat="1" x14ac:dyDescent="0.25">
      <c r="A90" s="3" t="s">
        <v>83</v>
      </c>
      <c r="D90" s="30"/>
    </row>
    <row r="91" spans="1:10" s="29" customFormat="1" x14ac:dyDescent="0.25">
      <c r="A91" s="114" t="s">
        <v>79</v>
      </c>
      <c r="D91" s="17"/>
    </row>
  </sheetData>
  <mergeCells count="73">
    <mergeCell ref="H10:I10"/>
    <mergeCell ref="J10:J12"/>
    <mergeCell ref="A14:J14"/>
    <mergeCell ref="A15:J15"/>
    <mergeCell ref="D10:D12"/>
    <mergeCell ref="E10:E12"/>
    <mergeCell ref="F10:F12"/>
    <mergeCell ref="G10:G12"/>
    <mergeCell ref="B10:B12"/>
    <mergeCell ref="C10:C12"/>
    <mergeCell ref="A26:J26"/>
    <mergeCell ref="A28:J28"/>
    <mergeCell ref="A27:J27"/>
    <mergeCell ref="A37:A40"/>
    <mergeCell ref="A1:J1"/>
    <mergeCell ref="A2:J2"/>
    <mergeCell ref="A6:D6"/>
    <mergeCell ref="A8:D8"/>
    <mergeCell ref="A7:D7"/>
    <mergeCell ref="A5:E5"/>
    <mergeCell ref="D3:G3"/>
    <mergeCell ref="A17:A19"/>
    <mergeCell ref="B17:B19"/>
    <mergeCell ref="C17:C19"/>
    <mergeCell ref="J18:J19"/>
    <mergeCell ref="A10:A12"/>
    <mergeCell ref="J29:J32"/>
    <mergeCell ref="A33:A36"/>
    <mergeCell ref="B33:B36"/>
    <mergeCell ref="C29:C32"/>
    <mergeCell ref="B29:B32"/>
    <mergeCell ref="A47:J47"/>
    <mergeCell ref="J41:J42"/>
    <mergeCell ref="A43:C46"/>
    <mergeCell ref="B20:B22"/>
    <mergeCell ref="C20:C22"/>
    <mergeCell ref="J37:J40"/>
    <mergeCell ref="C41:C42"/>
    <mergeCell ref="B41:B42"/>
    <mergeCell ref="B37:B40"/>
    <mergeCell ref="C37:C40"/>
    <mergeCell ref="J20:J21"/>
    <mergeCell ref="A29:A32"/>
    <mergeCell ref="A23:C25"/>
    <mergeCell ref="J43:J46"/>
    <mergeCell ref="C33:C36"/>
    <mergeCell ref="J33:J36"/>
    <mergeCell ref="A89:I89"/>
    <mergeCell ref="A86:I86"/>
    <mergeCell ref="A66:C70"/>
    <mergeCell ref="J61:J65"/>
    <mergeCell ref="A85:B85"/>
    <mergeCell ref="A88:B88"/>
    <mergeCell ref="A81:C83"/>
    <mergeCell ref="A76:C80"/>
    <mergeCell ref="A84:C84"/>
    <mergeCell ref="A71:C75"/>
    <mergeCell ref="A16:J16"/>
    <mergeCell ref="A52:C55"/>
    <mergeCell ref="J52:J55"/>
    <mergeCell ref="A61:C65"/>
    <mergeCell ref="A57:A58"/>
    <mergeCell ref="B57:B58"/>
    <mergeCell ref="C57:C58"/>
    <mergeCell ref="A56:J56"/>
    <mergeCell ref="J57:J58"/>
    <mergeCell ref="A59:C60"/>
    <mergeCell ref="J59:J60"/>
    <mergeCell ref="B48:B51"/>
    <mergeCell ref="A48:A51"/>
    <mergeCell ref="C48:C51"/>
    <mergeCell ref="J48:J51"/>
    <mergeCell ref="A41:A42"/>
  </mergeCells>
  <pageMargins left="0.15748031496062992" right="0.15748031496062992" top="0.15748031496062992" bottom="7.2916666666666668E-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2016-10-21T10:27:36Z</dcterms:modified>
</cp:coreProperties>
</file>