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F72" i="1" l="1"/>
  <c r="E72" i="1"/>
  <c r="E63" i="1"/>
  <c r="E75" i="1" s="1"/>
  <c r="F74" i="1"/>
  <c r="F73" i="1"/>
  <c r="F71" i="1"/>
  <c r="E74" i="1"/>
  <c r="G63" i="1" l="1"/>
  <c r="G64" i="1"/>
  <c r="F64" i="1"/>
  <c r="E64" i="1"/>
  <c r="I59" i="1"/>
  <c r="H59" i="1"/>
  <c r="H60" i="1"/>
  <c r="I60" i="1"/>
  <c r="G55" i="1"/>
  <c r="G54" i="1"/>
  <c r="G53" i="1"/>
  <c r="F55" i="1"/>
  <c r="F54" i="1"/>
  <c r="F53" i="1"/>
  <c r="E53" i="1"/>
  <c r="E54" i="1"/>
  <c r="E55" i="1"/>
  <c r="I32" i="1"/>
  <c r="I31" i="1"/>
  <c r="G23" i="1"/>
  <c r="G22" i="1"/>
  <c r="F22" i="1"/>
  <c r="F25" i="1" s="1"/>
  <c r="G21" i="1"/>
  <c r="F21" i="1"/>
  <c r="F24" i="1" s="1"/>
  <c r="E22" i="1"/>
  <c r="E25" i="1" s="1"/>
  <c r="E21" i="1"/>
  <c r="G17" i="1"/>
  <c r="F17" i="1"/>
  <c r="E17" i="1"/>
  <c r="G52" i="1" l="1"/>
  <c r="F52" i="1"/>
  <c r="E52" i="1"/>
  <c r="F23" i="1"/>
  <c r="E20" i="1"/>
  <c r="E24" i="1"/>
  <c r="E23" i="1" s="1"/>
  <c r="I64" i="1" l="1"/>
  <c r="I30" i="1"/>
  <c r="I79" i="1" l="1"/>
  <c r="E46" i="1"/>
  <c r="G73" i="1"/>
  <c r="G68" i="1" s="1"/>
  <c r="F68" i="1"/>
  <c r="E73" i="1"/>
  <c r="E68" i="1" s="1"/>
  <c r="G48" i="1"/>
  <c r="F48" i="1"/>
  <c r="E48" i="1"/>
  <c r="I50" i="1"/>
  <c r="I54" i="1" l="1"/>
  <c r="I73" i="1"/>
  <c r="I68" i="1" s="1"/>
  <c r="G57" i="1"/>
  <c r="F57" i="1"/>
  <c r="E57" i="1"/>
  <c r="I49" i="1" l="1"/>
  <c r="I51" i="1"/>
  <c r="G41" i="1"/>
  <c r="I48" i="1" l="1"/>
  <c r="E37" i="1"/>
  <c r="E41" i="1" l="1"/>
  <c r="F37" i="1"/>
  <c r="G76" i="1" l="1"/>
  <c r="G77" i="1" l="1"/>
  <c r="I58" i="1"/>
  <c r="I57" i="1" s="1"/>
  <c r="G20" i="1" l="1"/>
  <c r="G78" i="1"/>
  <c r="I42" i="1"/>
  <c r="G29" i="1"/>
  <c r="F41" i="1" l="1"/>
  <c r="E29" i="1"/>
  <c r="F29" i="1"/>
  <c r="I29" i="1" s="1"/>
  <c r="I41" i="1" l="1"/>
  <c r="G33" i="1" l="1"/>
  <c r="G37" i="1" l="1"/>
  <c r="E45" i="1"/>
  <c r="I38" i="1"/>
  <c r="E33" i="1"/>
  <c r="G45" i="1"/>
  <c r="G72" i="1" s="1"/>
  <c r="G67" i="1" s="1"/>
  <c r="F45" i="1"/>
  <c r="G46" i="1"/>
  <c r="G44" i="1"/>
  <c r="G62" i="1" s="1"/>
  <c r="F46" i="1"/>
  <c r="F44" i="1"/>
  <c r="F62" i="1" s="1"/>
  <c r="E44" i="1"/>
  <c r="E62" i="1" s="1"/>
  <c r="H58" i="1"/>
  <c r="H57" i="1" s="1"/>
  <c r="I35" i="1"/>
  <c r="F63" i="1" l="1"/>
  <c r="E71" i="1"/>
  <c r="G65" i="1"/>
  <c r="G74" i="1"/>
  <c r="I46" i="1"/>
  <c r="I44" i="1"/>
  <c r="I62" i="1" s="1"/>
  <c r="H62" i="1"/>
  <c r="I45" i="1"/>
  <c r="I37" i="1"/>
  <c r="F43" i="1"/>
  <c r="E43" i="1"/>
  <c r="G43" i="1"/>
  <c r="I18" i="1"/>
  <c r="I21" i="1" s="1"/>
  <c r="I34" i="1"/>
  <c r="E66" i="1" l="1"/>
  <c r="G61" i="1"/>
  <c r="G69" i="1"/>
  <c r="G71" i="1"/>
  <c r="G66" i="1" l="1"/>
  <c r="G70" i="1" s="1"/>
  <c r="G75" i="1"/>
  <c r="I55" i="1"/>
  <c r="F33" i="1"/>
  <c r="I53" i="1" l="1"/>
  <c r="F65" i="1"/>
  <c r="I33" i="1"/>
  <c r="E65" i="1"/>
  <c r="I52" i="1" l="1"/>
  <c r="F61" i="1"/>
  <c r="E61" i="1"/>
  <c r="I65" i="1"/>
  <c r="I63" i="1"/>
  <c r="I72" i="1" s="1"/>
  <c r="I43" i="1"/>
  <c r="F66" i="1" l="1"/>
  <c r="F75" i="1"/>
  <c r="I74" i="1"/>
  <c r="I71" i="1"/>
  <c r="I66" i="1" s="1"/>
  <c r="H61" i="1"/>
  <c r="I61" i="1"/>
  <c r="I75" i="1" l="1"/>
  <c r="I19" i="1"/>
  <c r="I22" i="1" s="1"/>
  <c r="I17" i="1"/>
  <c r="E77" i="1"/>
  <c r="E69" i="1" s="1"/>
  <c r="I24" i="1"/>
  <c r="I23" i="1" l="1"/>
  <c r="F77" i="1"/>
  <c r="I25" i="1"/>
  <c r="E76" i="1"/>
  <c r="F76" i="1"/>
  <c r="I76" i="1" s="1"/>
  <c r="F20" i="1" l="1"/>
  <c r="E78" i="1"/>
  <c r="E67" i="1"/>
  <c r="E70" i="1" s="1"/>
  <c r="I77" i="1"/>
  <c r="F69" i="1"/>
  <c r="F78" i="1"/>
  <c r="F67" i="1"/>
  <c r="F70" i="1" l="1"/>
  <c r="I70" i="1" s="1"/>
  <c r="I20" i="1"/>
  <c r="I67" i="1"/>
  <c r="I78" i="1"/>
  <c r="I69" i="1"/>
</calcChain>
</file>

<file path=xl/sharedStrings.xml><?xml version="1.0" encoding="utf-8"?>
<sst xmlns="http://schemas.openxmlformats.org/spreadsheetml/2006/main" count="155" uniqueCount="87">
  <si>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</si>
  <si>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</si>
  <si>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</si>
  <si>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</si>
  <si>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</si>
  <si>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</si>
  <si>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</si>
  <si>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</si>
  <si>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</si>
  <si>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</si>
  <si>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</si>
  <si>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</si>
  <si>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</si>
  <si>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</si>
  <si>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</si>
  <si>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</si>
  <si>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</si>
  <si>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</si>
  <si>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</si>
  <si>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</si>
  <si>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1.1</t>
  </si>
  <si>
    <t>1.2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</si>
  <si>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</si>
  <si>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</si>
  <si>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</si>
  <si>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</si>
  <si>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</si>
  <si>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Управление жилищной политики администрации города Югорска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</si>
  <si>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</si>
  <si>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</si>
  <si>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</si>
  <si>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</si>
  <si>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</si>
  <si>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</si>
  <si>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</si>
  <si>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</si>
  <si>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</si>
  <si>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2.1</t>
  </si>
  <si>
    <t>Итого по задаче 2, в том числе:</t>
  </si>
  <si>
    <t>Итого по подпрограмме 2, в том числе: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</si>
  <si>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</si>
  <si>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</si>
  <si>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>Задача 1: Предоставление финансовой поддержки на приобретение жилья гражданам города Югорска</t>
  </si>
  <si>
    <t>1.3</t>
  </si>
  <si>
    <t>1.4</t>
  </si>
  <si>
    <r>
      <t>Цель:</t>
    </r>
    <r>
      <rPr>
        <sz val="10"/>
        <color theme="1"/>
        <rFont val="Times New Roman"/>
        <family val="1"/>
        <charset val="204"/>
      </rPr>
      <t xml:space="preserve">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  </r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</si>
  <si>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</si>
  <si>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</si>
  <si>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</si>
  <si>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</si>
  <si>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Компенсация части затрат отдельным категориям граждан, осуществляющим строительство жилья (в соотвествиии с утвержденным Порядком)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</si>
  <si>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</si>
  <si>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</si>
  <si>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</si>
  <si>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</si>
  <si>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</si>
  <si>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</si>
  <si>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</si>
  <si>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3.1</t>
  </si>
  <si>
    <t>Обеспечение  доступным и комфортным жильем жителей города Югорска на 2014 - 2020 годы</t>
  </si>
  <si>
    <t>С.Д. Голин</t>
  </si>
  <si>
    <t>И.К. Каушкина</t>
  </si>
  <si>
    <t>Е.И. Павлова</t>
  </si>
  <si>
    <t>года</t>
  </si>
  <si>
    <t>кроме того переходящие остатки для оплатыпо заключенным контрактам (бюджет автономного округа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</si>
  <si>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</si>
  <si>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</si>
  <si>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</si>
  <si>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</si>
  <si>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</si>
  <si>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</si>
  <si>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</si>
  <si>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</si>
  <si>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</si>
  <si>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</si>
  <si>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Дата составления отчета __14/марта_/2016_ год</t>
  </si>
  <si>
    <t xml:space="preserve"> Запланировано приобретение 13 квартир, объявление аукционов - апрель 2016 года.</t>
  </si>
  <si>
    <t>по  состоянию на 31 марта 2016 года</t>
  </si>
  <si>
    <t>Мероприятие реализовывалось в 2014 году.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</si>
  <si>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</si>
  <si>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</si>
  <si>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</si>
  <si>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</si>
  <si>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Запланирована разработка проектов планировок на 3 квартал</t>
  </si>
  <si>
    <t>Запланировано обеспечить субсидией - 8 семей до конца года.</t>
  </si>
  <si>
    <t>Запланировано обеспечить субсидией - 1 человека до конца года.</t>
  </si>
  <si>
    <t>Запланировано приобретение канцелярских принадлежностей для муниципальных нужд до конца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</si>
</sst>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4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 vertical="center" wrapText="1"/>
    </xf>
    <xf numFmtId="4" fontId="4" fillId="0" borderId="48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47" xfId="0" applyNumberFormat="1" applyFont="1" applyBorder="1" applyAlignment="1">
      <alignment horizontal="center" vertical="center" wrapText="1"/>
    </xf>
    <xf numFmtId="165" fontId="4" fillId="0" borderId="42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54" xfId="0" applyNumberFormat="1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5" fillId="0" borderId="6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4" fontId="3" fillId="0" borderId="10" xfId="0" applyNumberFormat="1" applyFont="1" applyBorder="1" applyAlignment="1">
      <alignment horizontal="center" vertical="top" wrapText="1"/>
    </xf>
    <xf numFmtId="4" fontId="6" fillId="0" borderId="29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9" fontId="4" fillId="0" borderId="26" xfId="0" applyNumberFormat="1" applyFont="1" applyFill="1" applyBorder="1" applyAlignment="1">
      <alignment horizontal="left" vertical="top" wrapText="1"/>
    </xf>
    <xf numFmtId="49" fontId="4" fillId="0" borderId="27" xfId="0" applyNumberFormat="1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center" vertical="top" wrapText="1"/>
    </xf>
    <xf numFmtId="49" fontId="4" fillId="0" borderId="28" xfId="0" applyNumberFormat="1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3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49" fontId="4" fillId="0" borderId="1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4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56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57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view="pageLayout" topLeftCell="A34" zoomScale="130" zoomScaleNormal="100" zoomScalePageLayoutView="130" workbookViewId="0">
      <selection activeCell="J41" sqref="J41:J42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2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5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5.75" x14ac:dyDescent="0.25">
      <c r="A3" s="10"/>
      <c r="B3" s="10"/>
      <c r="C3" s="10"/>
      <c r="D3" s="143" t="s">
        <v>77</v>
      </c>
      <c r="E3" s="144"/>
      <c r="F3" s="144"/>
      <c r="G3" s="144"/>
      <c r="H3" s="10"/>
      <c r="I3" s="10"/>
      <c r="J3" s="10"/>
    </row>
    <row r="4" spans="1:10" ht="7.5" customHeight="1" x14ac:dyDescent="0.25">
      <c r="A4" s="1"/>
    </row>
    <row r="5" spans="1:10" ht="27" customHeight="1" x14ac:dyDescent="0.25">
      <c r="A5" s="141" t="s">
        <v>59</v>
      </c>
      <c r="B5" s="141"/>
      <c r="C5" s="141"/>
      <c r="D5" s="141"/>
      <c r="E5" s="142"/>
      <c r="H5" t="s">
        <v>18</v>
      </c>
    </row>
    <row r="6" spans="1:10" x14ac:dyDescent="0.25">
      <c r="A6" s="139" t="s">
        <v>2</v>
      </c>
      <c r="B6" s="139"/>
      <c r="C6" s="139"/>
      <c r="D6" s="139"/>
    </row>
    <row r="7" spans="1:10" x14ac:dyDescent="0.25">
      <c r="A7" s="140" t="s">
        <v>27</v>
      </c>
      <c r="B7" s="140"/>
      <c r="C7" s="140"/>
      <c r="D7" s="140"/>
    </row>
    <row r="8" spans="1:10" x14ac:dyDescent="0.25">
      <c r="A8" s="139" t="s">
        <v>3</v>
      </c>
      <c r="B8" s="139"/>
      <c r="C8" s="139"/>
      <c r="D8" s="139"/>
    </row>
    <row r="9" spans="1:10" ht="15.75" x14ac:dyDescent="0.25">
      <c r="A9" s="2" t="s">
        <v>4</v>
      </c>
      <c r="G9" s="9"/>
      <c r="J9" s="96" t="s">
        <v>81</v>
      </c>
    </row>
    <row r="10" spans="1:10" ht="27.75" customHeight="1" x14ac:dyDescent="0.25">
      <c r="A10" s="126" t="s">
        <v>5</v>
      </c>
      <c r="B10" s="126" t="s">
        <v>79</v>
      </c>
      <c r="C10" s="126" t="s">
        <v>80</v>
      </c>
      <c r="D10" s="127" t="s">
        <v>6</v>
      </c>
      <c r="E10" s="126" t="s">
        <v>7</v>
      </c>
      <c r="F10" s="128" t="s">
        <v>8</v>
      </c>
      <c r="G10" s="129" t="s">
        <v>22</v>
      </c>
      <c r="H10" s="132" t="s">
        <v>9</v>
      </c>
      <c r="I10" s="126"/>
      <c r="J10" s="126" t="s">
        <v>66</v>
      </c>
    </row>
    <row r="11" spans="1:10" ht="35.25" customHeight="1" x14ac:dyDescent="0.25">
      <c r="A11" s="126"/>
      <c r="B11" s="126"/>
      <c r="C11" s="126"/>
      <c r="D11" s="127"/>
      <c r="E11" s="126"/>
      <c r="F11" s="128"/>
      <c r="G11" s="130"/>
      <c r="H11" s="8" t="s">
        <v>10</v>
      </c>
      <c r="I11" s="5" t="s">
        <v>11</v>
      </c>
      <c r="J11" s="126"/>
    </row>
    <row r="12" spans="1:10" ht="31.5" customHeight="1" x14ac:dyDescent="0.25">
      <c r="A12" s="126"/>
      <c r="B12" s="126"/>
      <c r="C12" s="126"/>
      <c r="D12" s="127"/>
      <c r="E12" s="126"/>
      <c r="F12" s="128"/>
      <c r="G12" s="131"/>
      <c r="H12" s="8" t="s">
        <v>82</v>
      </c>
      <c r="I12" s="5" t="s">
        <v>12</v>
      </c>
      <c r="J12" s="126"/>
    </row>
    <row r="13" spans="1:10" x14ac:dyDescent="0.25">
      <c r="A13" s="5">
        <v>1</v>
      </c>
      <c r="B13" s="5">
        <v>2</v>
      </c>
      <c r="C13" s="5">
        <v>3</v>
      </c>
      <c r="D13" s="13">
        <v>4</v>
      </c>
      <c r="E13" s="5">
        <v>5</v>
      </c>
      <c r="F13" s="5">
        <v>6</v>
      </c>
      <c r="G13" s="11">
        <v>7</v>
      </c>
      <c r="H13" s="5">
        <v>8</v>
      </c>
      <c r="I13" s="5">
        <v>9</v>
      </c>
      <c r="J13" s="5">
        <v>10</v>
      </c>
    </row>
    <row r="14" spans="1:10" ht="37.5" customHeight="1" x14ac:dyDescent="0.25">
      <c r="A14" s="133" t="s">
        <v>45</v>
      </c>
      <c r="B14" s="134"/>
      <c r="C14" s="134"/>
      <c r="D14" s="134"/>
      <c r="E14" s="134"/>
      <c r="F14" s="134"/>
      <c r="G14" s="134"/>
      <c r="H14" s="134"/>
      <c r="I14" s="134"/>
      <c r="J14" s="135"/>
    </row>
    <row r="15" spans="1:10" ht="24" customHeight="1" x14ac:dyDescent="0.25">
      <c r="A15" s="136" t="s">
        <v>29</v>
      </c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0" ht="37.5" customHeight="1" x14ac:dyDescent="0.25">
      <c r="A16" s="19">
        <v>1</v>
      </c>
      <c r="B16" s="137" t="s">
        <v>28</v>
      </c>
      <c r="C16" s="137"/>
      <c r="D16" s="137"/>
      <c r="E16" s="136"/>
      <c r="F16" s="136"/>
      <c r="G16" s="136"/>
      <c r="H16" s="136"/>
      <c r="I16" s="136"/>
      <c r="J16" s="136"/>
    </row>
    <row r="17" spans="1:10" ht="26.25" customHeight="1" x14ac:dyDescent="0.25">
      <c r="A17" s="121" t="s">
        <v>20</v>
      </c>
      <c r="B17" s="122" t="s">
        <v>67</v>
      </c>
      <c r="C17" s="123" t="s">
        <v>32</v>
      </c>
      <c r="D17" s="93" t="s">
        <v>56</v>
      </c>
      <c r="E17" s="87">
        <f>SUM(E18:E19)</f>
        <v>14606.8</v>
      </c>
      <c r="F17" s="87">
        <f>SUM(F18:F19)</f>
        <v>14606.8</v>
      </c>
      <c r="G17" s="87">
        <f>SUM(G18:G19)</f>
        <v>0</v>
      </c>
      <c r="H17" s="54">
        <f>G17-F17</f>
        <v>-14606.8</v>
      </c>
      <c r="I17" s="29">
        <f>G17/F17*100</f>
        <v>0</v>
      </c>
      <c r="J17" s="15"/>
    </row>
    <row r="18" spans="1:10" ht="37.5" customHeight="1" x14ac:dyDescent="0.25">
      <c r="A18" s="121"/>
      <c r="B18" s="122"/>
      <c r="C18" s="123"/>
      <c r="D18" s="93" t="s">
        <v>16</v>
      </c>
      <c r="E18" s="72">
        <v>13000</v>
      </c>
      <c r="F18" s="72">
        <v>13000</v>
      </c>
      <c r="G18" s="72">
        <v>0</v>
      </c>
      <c r="H18" s="56">
        <f t="shared" ref="H18:H25" si="0">G18-F18</f>
        <v>-13000</v>
      </c>
      <c r="I18" s="24">
        <f>G18/F18*100</f>
        <v>0</v>
      </c>
      <c r="J18" s="124" t="s">
        <v>83</v>
      </c>
    </row>
    <row r="19" spans="1:10" ht="42.75" customHeight="1" x14ac:dyDescent="0.25">
      <c r="A19" s="121"/>
      <c r="B19" s="122"/>
      <c r="C19" s="123"/>
      <c r="D19" s="93" t="s">
        <v>17</v>
      </c>
      <c r="E19" s="73">
        <v>1606.8</v>
      </c>
      <c r="F19" s="73">
        <v>1606.8</v>
      </c>
      <c r="G19" s="73">
        <v>0</v>
      </c>
      <c r="H19" s="56">
        <f t="shared" si="0"/>
        <v>-1606.8</v>
      </c>
      <c r="I19" s="24">
        <f>G19/F19*100</f>
        <v>0</v>
      </c>
      <c r="J19" s="125"/>
    </row>
    <row r="20" spans="1:10" ht="21.75" customHeight="1" x14ac:dyDescent="0.25">
      <c r="A20" s="44"/>
      <c r="B20" s="166" t="s">
        <v>13</v>
      </c>
      <c r="C20" s="168"/>
      <c r="D20" s="97" t="s">
        <v>56</v>
      </c>
      <c r="E20" s="104">
        <f>SUM(E21:E22)</f>
        <v>14606.8</v>
      </c>
      <c r="F20" s="104">
        <f t="shared" ref="F20" si="1">F22+F21</f>
        <v>14606.8</v>
      </c>
      <c r="G20" s="66">
        <f t="shared" ref="G20" si="2">G22+G21</f>
        <v>0</v>
      </c>
      <c r="H20" s="54">
        <f t="shared" si="0"/>
        <v>-14606.8</v>
      </c>
      <c r="I20" s="105">
        <f t="shared" ref="I20:I25" si="3">G20/F20*100</f>
        <v>0</v>
      </c>
      <c r="J20" s="6"/>
    </row>
    <row r="21" spans="1:10" ht="38.25" x14ac:dyDescent="0.25">
      <c r="A21" s="44"/>
      <c r="B21" s="167"/>
      <c r="C21" s="169"/>
      <c r="D21" s="97" t="s">
        <v>16</v>
      </c>
      <c r="E21" s="98">
        <f>E18</f>
        <v>13000</v>
      </c>
      <c r="F21" s="98">
        <f t="shared" ref="F21:I21" si="4">F18</f>
        <v>13000</v>
      </c>
      <c r="G21" s="98">
        <f t="shared" si="4"/>
        <v>0</v>
      </c>
      <c r="H21" s="56">
        <f t="shared" si="0"/>
        <v>-13000</v>
      </c>
      <c r="I21" s="98">
        <f t="shared" si="4"/>
        <v>0</v>
      </c>
      <c r="J21" s="99"/>
    </row>
    <row r="22" spans="1:10" ht="25.5" x14ac:dyDescent="0.25">
      <c r="A22" s="94"/>
      <c r="B22" s="167"/>
      <c r="C22" s="169"/>
      <c r="D22" s="97" t="s">
        <v>17</v>
      </c>
      <c r="E22" s="98">
        <f>E19</f>
        <v>1606.8</v>
      </c>
      <c r="F22" s="98">
        <f t="shared" ref="F22:I22" si="5">F19</f>
        <v>1606.8</v>
      </c>
      <c r="G22" s="98">
        <f t="shared" si="5"/>
        <v>0</v>
      </c>
      <c r="H22" s="56">
        <f t="shared" si="0"/>
        <v>-1606.8</v>
      </c>
      <c r="I22" s="98">
        <f t="shared" si="5"/>
        <v>0</v>
      </c>
      <c r="J22" s="100" t="s">
        <v>15</v>
      </c>
    </row>
    <row r="23" spans="1:10" ht="27" customHeight="1" x14ac:dyDescent="0.25">
      <c r="A23" s="148" t="s">
        <v>23</v>
      </c>
      <c r="B23" s="148"/>
      <c r="C23" s="148"/>
      <c r="D23" s="95" t="s">
        <v>56</v>
      </c>
      <c r="E23" s="66">
        <f>SUM(E24:E25)</f>
        <v>14606.8</v>
      </c>
      <c r="F23" s="66">
        <f>SUM(F24:F25)</f>
        <v>14606.8</v>
      </c>
      <c r="G23" s="66">
        <f>SUM(G24:G25)</f>
        <v>0</v>
      </c>
      <c r="H23" s="54">
        <f t="shared" si="0"/>
        <v>-14606.8</v>
      </c>
      <c r="I23" s="106">
        <f t="shared" si="3"/>
        <v>0</v>
      </c>
      <c r="J23" s="102"/>
    </row>
    <row r="24" spans="1:10" ht="35.25" customHeight="1" x14ac:dyDescent="0.25">
      <c r="A24" s="148"/>
      <c r="B24" s="148"/>
      <c r="C24" s="148"/>
      <c r="D24" s="101" t="s">
        <v>16</v>
      </c>
      <c r="E24" s="98">
        <f>E21</f>
        <v>13000</v>
      </c>
      <c r="F24" s="98">
        <f>F21</f>
        <v>13000</v>
      </c>
      <c r="G24" s="98">
        <v>0</v>
      </c>
      <c r="H24" s="56">
        <f t="shared" si="0"/>
        <v>-13000</v>
      </c>
      <c r="I24" s="85">
        <f t="shared" si="3"/>
        <v>0</v>
      </c>
      <c r="J24" s="103" t="s">
        <v>15</v>
      </c>
    </row>
    <row r="25" spans="1:10" ht="25.5" x14ac:dyDescent="0.25">
      <c r="A25" s="148"/>
      <c r="B25" s="148"/>
      <c r="C25" s="148"/>
      <c r="D25" s="101" t="s">
        <v>17</v>
      </c>
      <c r="E25" s="98">
        <f>E22</f>
        <v>1606.8</v>
      </c>
      <c r="F25" s="98">
        <f>F22</f>
        <v>1606.8</v>
      </c>
      <c r="G25" s="98">
        <v>0</v>
      </c>
      <c r="H25" s="56">
        <f t="shared" si="0"/>
        <v>-1606.8</v>
      </c>
      <c r="I25" s="85">
        <f t="shared" si="3"/>
        <v>0</v>
      </c>
      <c r="J25" s="103" t="s">
        <v>15</v>
      </c>
    </row>
    <row r="26" spans="1:10" ht="33" customHeight="1" thickBot="1" x14ac:dyDescent="0.3">
      <c r="A26" s="159" t="s">
        <v>36</v>
      </c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0" ht="26.25" customHeight="1" x14ac:dyDescent="0.25">
      <c r="A27" s="163" t="s">
        <v>30</v>
      </c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ht="31.5" customHeight="1" x14ac:dyDescent="0.25">
      <c r="A28" s="160" t="s">
        <v>42</v>
      </c>
      <c r="B28" s="161"/>
      <c r="C28" s="161"/>
      <c r="D28" s="161"/>
      <c r="E28" s="161"/>
      <c r="F28" s="161"/>
      <c r="G28" s="161"/>
      <c r="H28" s="161"/>
      <c r="I28" s="161"/>
      <c r="J28" s="162"/>
    </row>
    <row r="29" spans="1:10" ht="18" customHeight="1" x14ac:dyDescent="0.25">
      <c r="A29" s="145" t="s">
        <v>20</v>
      </c>
      <c r="B29" s="155" t="s">
        <v>68</v>
      </c>
      <c r="C29" s="150" t="s">
        <v>33</v>
      </c>
      <c r="D29" s="7" t="s">
        <v>34</v>
      </c>
      <c r="E29" s="54">
        <f>SUM(E30:E32)</f>
        <v>6316.5</v>
      </c>
      <c r="F29" s="54">
        <f>SUM(F30:F32)</f>
        <v>6316.5</v>
      </c>
      <c r="G29" s="57">
        <f>SUM(G30:G32)</f>
        <v>0</v>
      </c>
      <c r="H29" s="54">
        <f t="shared" ref="H29:H46" si="6">G29-F29</f>
        <v>-6316.5</v>
      </c>
      <c r="I29" s="56">
        <f t="shared" ref="I29:I32" si="7">G29/F29*100</f>
        <v>0</v>
      </c>
      <c r="J29" s="152" t="s">
        <v>84</v>
      </c>
    </row>
    <row r="30" spans="1:10" ht="31.5" customHeight="1" x14ac:dyDescent="0.25">
      <c r="A30" s="146"/>
      <c r="B30" s="156"/>
      <c r="C30" s="151"/>
      <c r="D30" s="23" t="s">
        <v>14</v>
      </c>
      <c r="E30" s="55">
        <v>0</v>
      </c>
      <c r="F30" s="55">
        <v>0</v>
      </c>
      <c r="G30" s="55">
        <v>0</v>
      </c>
      <c r="H30" s="56">
        <f t="shared" si="6"/>
        <v>0</v>
      </c>
      <c r="I30" s="56" t="e">
        <f t="shared" si="7"/>
        <v>#DIV/0!</v>
      </c>
      <c r="J30" s="153"/>
    </row>
    <row r="31" spans="1:10" ht="39.75" customHeight="1" x14ac:dyDescent="0.25">
      <c r="A31" s="146"/>
      <c r="B31" s="156"/>
      <c r="C31" s="151"/>
      <c r="D31" s="23" t="s">
        <v>16</v>
      </c>
      <c r="E31" s="55">
        <v>5684.8</v>
      </c>
      <c r="F31" s="55">
        <v>5684.8</v>
      </c>
      <c r="G31" s="55">
        <v>0</v>
      </c>
      <c r="H31" s="56">
        <f t="shared" si="6"/>
        <v>-5684.8</v>
      </c>
      <c r="I31" s="56">
        <f t="shared" si="7"/>
        <v>0</v>
      </c>
      <c r="J31" s="153"/>
    </row>
    <row r="32" spans="1:10" ht="29.25" customHeight="1" x14ac:dyDescent="0.25">
      <c r="A32" s="147"/>
      <c r="B32" s="158"/>
      <c r="C32" s="157"/>
      <c r="D32" s="23" t="s">
        <v>17</v>
      </c>
      <c r="E32" s="55">
        <v>631.70000000000005</v>
      </c>
      <c r="F32" s="55">
        <v>631.70000000000005</v>
      </c>
      <c r="G32" s="55">
        <v>0</v>
      </c>
      <c r="H32" s="56">
        <f t="shared" si="6"/>
        <v>-631.70000000000005</v>
      </c>
      <c r="I32" s="56">
        <f t="shared" si="7"/>
        <v>0</v>
      </c>
      <c r="J32" s="154"/>
    </row>
    <row r="33" spans="1:10" ht="24" customHeight="1" x14ac:dyDescent="0.25">
      <c r="A33" s="145" t="s">
        <v>21</v>
      </c>
      <c r="B33" s="155" t="s">
        <v>69</v>
      </c>
      <c r="C33" s="150" t="s">
        <v>33</v>
      </c>
      <c r="D33" s="50" t="s">
        <v>34</v>
      </c>
      <c r="E33" s="89">
        <f>E34+E35+E36</f>
        <v>0</v>
      </c>
      <c r="F33" s="89">
        <f>F34+F35+F36</f>
        <v>0</v>
      </c>
      <c r="G33" s="67">
        <f>G34+G35</f>
        <v>0</v>
      </c>
      <c r="H33" s="54">
        <f t="shared" si="6"/>
        <v>0</v>
      </c>
      <c r="I33" s="29" t="e">
        <f>G33/F33*100</f>
        <v>#DIV/0!</v>
      </c>
      <c r="J33" s="152" t="s">
        <v>78</v>
      </c>
    </row>
    <row r="34" spans="1:10" ht="30.75" customHeight="1" x14ac:dyDescent="0.25">
      <c r="A34" s="146"/>
      <c r="B34" s="156"/>
      <c r="C34" s="151"/>
      <c r="D34" s="88" t="s">
        <v>14</v>
      </c>
      <c r="E34" s="90">
        <v>0</v>
      </c>
      <c r="F34" s="91">
        <v>0</v>
      </c>
      <c r="G34" s="92">
        <v>0</v>
      </c>
      <c r="H34" s="56">
        <f t="shared" si="6"/>
        <v>0</v>
      </c>
      <c r="I34" s="71" t="e">
        <f>G34/F34*100</f>
        <v>#DIV/0!</v>
      </c>
      <c r="J34" s="153"/>
    </row>
    <row r="35" spans="1:10" ht="40.5" customHeight="1" x14ac:dyDescent="0.25">
      <c r="A35" s="146"/>
      <c r="B35" s="156"/>
      <c r="C35" s="151"/>
      <c r="D35" s="27" t="s">
        <v>35</v>
      </c>
      <c r="E35" s="68">
        <v>0</v>
      </c>
      <c r="F35" s="68">
        <v>0</v>
      </c>
      <c r="G35" s="68">
        <v>0</v>
      </c>
      <c r="H35" s="56">
        <f t="shared" si="6"/>
        <v>0</v>
      </c>
      <c r="I35" s="69" t="e">
        <f>G35/F35*100</f>
        <v>#DIV/0!</v>
      </c>
      <c r="J35" s="153"/>
    </row>
    <row r="36" spans="1:10" ht="28.5" customHeight="1" x14ac:dyDescent="0.25">
      <c r="A36" s="146"/>
      <c r="B36" s="156"/>
      <c r="C36" s="151"/>
      <c r="D36" s="26" t="s">
        <v>17</v>
      </c>
      <c r="E36" s="58">
        <v>0</v>
      </c>
      <c r="F36" s="58">
        <v>0</v>
      </c>
      <c r="G36" s="58">
        <v>0</v>
      </c>
      <c r="H36" s="56">
        <f t="shared" si="6"/>
        <v>0</v>
      </c>
      <c r="I36" s="25">
        <v>0</v>
      </c>
      <c r="J36" s="154"/>
    </row>
    <row r="37" spans="1:10" ht="26.25" customHeight="1" x14ac:dyDescent="0.25">
      <c r="A37" s="145" t="s">
        <v>43</v>
      </c>
      <c r="B37" s="176" t="s">
        <v>52</v>
      </c>
      <c r="C37" s="150" t="s">
        <v>33</v>
      </c>
      <c r="D37" s="50" t="s">
        <v>34</v>
      </c>
      <c r="E37" s="57">
        <f>SUM(E38:E40)</f>
        <v>741.8</v>
      </c>
      <c r="F37" s="57">
        <f>SUM(F38:F40)</f>
        <v>741.8</v>
      </c>
      <c r="G37" s="57">
        <f>G38+G39+G40</f>
        <v>0</v>
      </c>
      <c r="H37" s="54">
        <f t="shared" si="6"/>
        <v>-741.8</v>
      </c>
      <c r="I37" s="29">
        <f>G37/F37*100</f>
        <v>0</v>
      </c>
      <c r="J37" s="152" t="s">
        <v>85</v>
      </c>
    </row>
    <row r="38" spans="1:10" ht="25.5" customHeight="1" x14ac:dyDescent="0.25">
      <c r="A38" s="146"/>
      <c r="B38" s="177"/>
      <c r="C38" s="151"/>
      <c r="D38" s="23" t="s">
        <v>14</v>
      </c>
      <c r="E38" s="55">
        <v>741.8</v>
      </c>
      <c r="F38" s="55">
        <v>741.8</v>
      </c>
      <c r="G38" s="55">
        <v>0</v>
      </c>
      <c r="H38" s="56">
        <f t="shared" si="6"/>
        <v>-741.8</v>
      </c>
      <c r="I38" s="24">
        <f>G38/F38*100</f>
        <v>0</v>
      </c>
      <c r="J38" s="170"/>
    </row>
    <row r="39" spans="1:10" ht="40.5" customHeight="1" x14ac:dyDescent="0.25">
      <c r="A39" s="146"/>
      <c r="B39" s="177"/>
      <c r="C39" s="151"/>
      <c r="D39" s="23" t="s">
        <v>16</v>
      </c>
      <c r="E39" s="56">
        <v>0</v>
      </c>
      <c r="F39" s="56">
        <v>0</v>
      </c>
      <c r="G39" s="56">
        <v>0</v>
      </c>
      <c r="H39" s="56">
        <f t="shared" si="6"/>
        <v>0</v>
      </c>
      <c r="I39" s="24">
        <v>0</v>
      </c>
      <c r="J39" s="170"/>
    </row>
    <row r="40" spans="1:10" ht="24.75" customHeight="1" x14ac:dyDescent="0.25">
      <c r="A40" s="146"/>
      <c r="B40" s="177"/>
      <c r="C40" s="151"/>
      <c r="D40" s="52" t="s">
        <v>17</v>
      </c>
      <c r="E40" s="58">
        <v>0</v>
      </c>
      <c r="F40" s="58">
        <v>0</v>
      </c>
      <c r="G40" s="58">
        <v>0</v>
      </c>
      <c r="H40" s="56">
        <f t="shared" si="6"/>
        <v>0</v>
      </c>
      <c r="I40" s="48">
        <v>0</v>
      </c>
      <c r="J40" s="171"/>
    </row>
    <row r="41" spans="1:10" ht="24.75" customHeight="1" x14ac:dyDescent="0.25">
      <c r="A41" s="121" t="s">
        <v>44</v>
      </c>
      <c r="B41" s="174" t="s">
        <v>70</v>
      </c>
      <c r="C41" s="172" t="s">
        <v>53</v>
      </c>
      <c r="D41" s="50" t="s">
        <v>34</v>
      </c>
      <c r="E41" s="66">
        <f>SUM(E42:E42)</f>
        <v>1.4</v>
      </c>
      <c r="F41" s="66">
        <f>SUM(F42:F42)</f>
        <v>1.4</v>
      </c>
      <c r="G41" s="66">
        <f>SUM(G42:G42)</f>
        <v>0</v>
      </c>
      <c r="H41" s="54">
        <f t="shared" si="6"/>
        <v>-1.4</v>
      </c>
      <c r="I41" s="29">
        <f t="shared" ref="I41:I42" si="8">G41/F41*100</f>
        <v>0</v>
      </c>
      <c r="J41" s="186" t="s">
        <v>86</v>
      </c>
    </row>
    <row r="42" spans="1:10" ht="39.75" customHeight="1" x14ac:dyDescent="0.25">
      <c r="A42" s="184"/>
      <c r="B42" s="175"/>
      <c r="C42" s="173"/>
      <c r="D42" s="23" t="s">
        <v>16</v>
      </c>
      <c r="E42" s="60">
        <v>1.4</v>
      </c>
      <c r="F42" s="60">
        <v>1.4</v>
      </c>
      <c r="G42" s="62">
        <v>0</v>
      </c>
      <c r="H42" s="56">
        <f t="shared" si="6"/>
        <v>-1.4</v>
      </c>
      <c r="I42" s="29">
        <f t="shared" si="8"/>
        <v>0</v>
      </c>
      <c r="J42" s="187"/>
    </row>
    <row r="43" spans="1:10" ht="21" customHeight="1" x14ac:dyDescent="0.25">
      <c r="A43" s="188" t="s">
        <v>13</v>
      </c>
      <c r="B43" s="189"/>
      <c r="C43" s="190"/>
      <c r="D43" s="50" t="s">
        <v>34</v>
      </c>
      <c r="E43" s="59">
        <f>E44+E45+E46</f>
        <v>7059.7</v>
      </c>
      <c r="F43" s="59">
        <f>F44+F45+F46</f>
        <v>7059.7</v>
      </c>
      <c r="G43" s="59">
        <f>G44+G45+G46</f>
        <v>0</v>
      </c>
      <c r="H43" s="54">
        <f t="shared" si="6"/>
        <v>-7059.7</v>
      </c>
      <c r="I43" s="109">
        <f>G43/F43*100</f>
        <v>0</v>
      </c>
      <c r="J43" s="149"/>
    </row>
    <row r="44" spans="1:10" ht="24" customHeight="1" x14ac:dyDescent="0.25">
      <c r="A44" s="188"/>
      <c r="B44" s="189"/>
      <c r="C44" s="190"/>
      <c r="D44" s="23" t="s">
        <v>14</v>
      </c>
      <c r="E44" s="60">
        <f>E30+E34+E38</f>
        <v>741.8</v>
      </c>
      <c r="F44" s="60">
        <f>F30+F34+F38</f>
        <v>741.8</v>
      </c>
      <c r="G44" s="60">
        <f>G30+G34+G38</f>
        <v>0</v>
      </c>
      <c r="H44" s="56">
        <f t="shared" si="6"/>
        <v>-741.8</v>
      </c>
      <c r="I44" s="86">
        <f t="shared" ref="I44:I46" si="9">G44/F44*100</f>
        <v>0</v>
      </c>
      <c r="J44" s="149"/>
    </row>
    <row r="45" spans="1:10" ht="38.25" customHeight="1" x14ac:dyDescent="0.25">
      <c r="A45" s="188"/>
      <c r="B45" s="189"/>
      <c r="C45" s="190"/>
      <c r="D45" s="23" t="s">
        <v>35</v>
      </c>
      <c r="E45" s="61">
        <f>E31+E35+E39+E42</f>
        <v>5686.2</v>
      </c>
      <c r="F45" s="61">
        <f>F31+F35+F39+F42</f>
        <v>5686.2</v>
      </c>
      <c r="G45" s="61">
        <f>G31+G35+G39+G42</f>
        <v>0</v>
      </c>
      <c r="H45" s="56">
        <f t="shared" si="6"/>
        <v>-5686.2</v>
      </c>
      <c r="I45" s="110">
        <f t="shared" si="9"/>
        <v>0</v>
      </c>
      <c r="J45" s="149"/>
    </row>
    <row r="46" spans="1:10" ht="30" customHeight="1" x14ac:dyDescent="0.25">
      <c r="A46" s="188"/>
      <c r="B46" s="189"/>
      <c r="C46" s="190"/>
      <c r="D46" s="93" t="s">
        <v>17</v>
      </c>
      <c r="E46" s="60">
        <f>E32+E36+E40</f>
        <v>631.70000000000005</v>
      </c>
      <c r="F46" s="60">
        <f>F32+F36+F40</f>
        <v>631.70000000000005</v>
      </c>
      <c r="G46" s="60">
        <f>G32+G36+G40</f>
        <v>0</v>
      </c>
      <c r="H46" s="56">
        <f t="shared" si="6"/>
        <v>-631.70000000000005</v>
      </c>
      <c r="I46" s="111">
        <f t="shared" si="9"/>
        <v>0</v>
      </c>
      <c r="J46" s="149"/>
    </row>
    <row r="47" spans="1:10" ht="21.75" customHeight="1" x14ac:dyDescent="0.25">
      <c r="A47" s="185" t="s">
        <v>71</v>
      </c>
      <c r="B47" s="185"/>
      <c r="C47" s="185"/>
      <c r="D47" s="185"/>
      <c r="E47" s="185"/>
      <c r="F47" s="185"/>
      <c r="G47" s="185"/>
      <c r="H47" s="185"/>
      <c r="I47" s="185"/>
      <c r="J47" s="185"/>
    </row>
    <row r="48" spans="1:10" ht="52.5" customHeight="1" x14ac:dyDescent="0.25">
      <c r="A48" s="180" t="s">
        <v>37</v>
      </c>
      <c r="B48" s="178" t="s">
        <v>72</v>
      </c>
      <c r="C48" s="151" t="s">
        <v>33</v>
      </c>
      <c r="D48" s="107" t="s">
        <v>34</v>
      </c>
      <c r="E48" s="108">
        <f>E49+E51</f>
        <v>27067.200000000001</v>
      </c>
      <c r="F48" s="108">
        <f>F49+F51</f>
        <v>27067.200000000001</v>
      </c>
      <c r="G48" s="108">
        <f>G49+G51</f>
        <v>0</v>
      </c>
      <c r="H48" s="54">
        <f t="shared" ref="H48:H55" si="10">G48-F48</f>
        <v>-27067.200000000001</v>
      </c>
      <c r="I48" s="108">
        <f t="shared" ref="I48" si="11">G48/F48*100</f>
        <v>0</v>
      </c>
      <c r="J48" s="182" t="s">
        <v>76</v>
      </c>
    </row>
    <row r="49" spans="1:10" ht="48" customHeight="1" x14ac:dyDescent="0.25">
      <c r="A49" s="180"/>
      <c r="B49" s="178"/>
      <c r="C49" s="151"/>
      <c r="D49" s="27" t="s">
        <v>35</v>
      </c>
      <c r="E49" s="46">
        <v>24089.8</v>
      </c>
      <c r="F49" s="46">
        <v>24089.8</v>
      </c>
      <c r="G49" s="46">
        <v>0</v>
      </c>
      <c r="H49" s="56">
        <f t="shared" si="10"/>
        <v>-24089.8</v>
      </c>
      <c r="I49" s="24">
        <f>G49/F49*100</f>
        <v>0</v>
      </c>
      <c r="J49" s="182"/>
    </row>
    <row r="50" spans="1:10" ht="118.5" customHeight="1" x14ac:dyDescent="0.25">
      <c r="A50" s="180"/>
      <c r="B50" s="178"/>
      <c r="C50" s="151"/>
      <c r="D50" s="77" t="s">
        <v>64</v>
      </c>
      <c r="E50" s="46">
        <v>0</v>
      </c>
      <c r="F50" s="46">
        <v>0</v>
      </c>
      <c r="G50" s="46">
        <v>0</v>
      </c>
      <c r="H50" s="56">
        <f t="shared" si="10"/>
        <v>0</v>
      </c>
      <c r="I50" s="24" t="e">
        <f>G50/F50*100</f>
        <v>#DIV/0!</v>
      </c>
      <c r="J50" s="182"/>
    </row>
    <row r="51" spans="1:10" ht="43.5" customHeight="1" x14ac:dyDescent="0.25">
      <c r="A51" s="181"/>
      <c r="B51" s="179"/>
      <c r="C51" s="157"/>
      <c r="D51" s="81" t="s">
        <v>17</v>
      </c>
      <c r="E51" s="46">
        <v>2977.4</v>
      </c>
      <c r="F51" s="46">
        <v>2977.4</v>
      </c>
      <c r="G51" s="46">
        <v>0</v>
      </c>
      <c r="H51" s="56">
        <f t="shared" si="10"/>
        <v>-2977.4</v>
      </c>
      <c r="I51" s="24">
        <f>G51/F51*100</f>
        <v>0</v>
      </c>
      <c r="J51" s="183"/>
    </row>
    <row r="52" spans="1:10" ht="26.25" customHeight="1" x14ac:dyDescent="0.25">
      <c r="A52" s="188" t="s">
        <v>38</v>
      </c>
      <c r="B52" s="189"/>
      <c r="C52" s="206"/>
      <c r="D52" s="53" t="s">
        <v>34</v>
      </c>
      <c r="E52" s="63">
        <f>SUM(E53:E55)</f>
        <v>27067.200000000001</v>
      </c>
      <c r="F52" s="63">
        <f>SUM(F53:F55)</f>
        <v>27067.200000000001</v>
      </c>
      <c r="G52" s="63">
        <f>SUM(G53:G55)</f>
        <v>0</v>
      </c>
      <c r="H52" s="54">
        <f t="shared" si="10"/>
        <v>-27067.200000000001</v>
      </c>
      <c r="I52" s="56">
        <f t="shared" ref="I52:I55" si="12">G52/F52*100</f>
        <v>0</v>
      </c>
      <c r="J52" s="194" t="s">
        <v>15</v>
      </c>
    </row>
    <row r="53" spans="1:10" ht="39" customHeight="1" x14ac:dyDescent="0.25">
      <c r="A53" s="188"/>
      <c r="B53" s="189"/>
      <c r="C53" s="206"/>
      <c r="D53" s="27" t="s">
        <v>35</v>
      </c>
      <c r="E53" s="46">
        <f t="shared" ref="E53:G55" si="13">E49</f>
        <v>24089.8</v>
      </c>
      <c r="F53" s="46">
        <f t="shared" si="13"/>
        <v>24089.8</v>
      </c>
      <c r="G53" s="46">
        <f t="shared" si="13"/>
        <v>0</v>
      </c>
      <c r="H53" s="54">
        <f t="shared" si="10"/>
        <v>-24089.8</v>
      </c>
      <c r="I53" s="56">
        <f t="shared" si="12"/>
        <v>0</v>
      </c>
      <c r="J53" s="194"/>
    </row>
    <row r="54" spans="1:10" ht="120" customHeight="1" x14ac:dyDescent="0.25">
      <c r="A54" s="188"/>
      <c r="B54" s="189"/>
      <c r="C54" s="206"/>
      <c r="D54" s="77" t="s">
        <v>64</v>
      </c>
      <c r="E54" s="64">
        <f t="shared" si="13"/>
        <v>0</v>
      </c>
      <c r="F54" s="64">
        <f t="shared" si="13"/>
        <v>0</v>
      </c>
      <c r="G54" s="64">
        <f t="shared" si="13"/>
        <v>0</v>
      </c>
      <c r="H54" s="54">
        <f t="shared" si="10"/>
        <v>0</v>
      </c>
      <c r="I54" s="56" t="e">
        <f t="shared" ref="I54" si="14">G54/F54*100</f>
        <v>#DIV/0!</v>
      </c>
      <c r="J54" s="194"/>
    </row>
    <row r="55" spans="1:10" ht="24" customHeight="1" x14ac:dyDescent="0.25">
      <c r="A55" s="188"/>
      <c r="B55" s="189"/>
      <c r="C55" s="206"/>
      <c r="D55" s="26" t="s">
        <v>17</v>
      </c>
      <c r="E55" s="64">
        <f t="shared" si="13"/>
        <v>2977.4</v>
      </c>
      <c r="F55" s="64">
        <f t="shared" si="13"/>
        <v>2977.4</v>
      </c>
      <c r="G55" s="64">
        <f t="shared" si="13"/>
        <v>0</v>
      </c>
      <c r="H55" s="54">
        <f t="shared" si="10"/>
        <v>-2977.4</v>
      </c>
      <c r="I55" s="56">
        <f t="shared" si="12"/>
        <v>0</v>
      </c>
      <c r="J55" s="194"/>
    </row>
    <row r="56" spans="1:10" ht="27" customHeight="1" x14ac:dyDescent="0.25">
      <c r="A56" s="218" t="s">
        <v>49</v>
      </c>
      <c r="B56" s="219"/>
      <c r="C56" s="219"/>
      <c r="D56" s="219"/>
      <c r="E56" s="219"/>
      <c r="F56" s="219"/>
      <c r="G56" s="219"/>
      <c r="H56" s="219"/>
      <c r="I56" s="219"/>
      <c r="J56" s="220"/>
    </row>
    <row r="57" spans="1:10" ht="26.25" customHeight="1" x14ac:dyDescent="0.25">
      <c r="A57" s="213" t="s">
        <v>58</v>
      </c>
      <c r="B57" s="214" t="s">
        <v>50</v>
      </c>
      <c r="C57" s="216" t="s">
        <v>57</v>
      </c>
      <c r="D57" s="51" t="s">
        <v>34</v>
      </c>
      <c r="E57" s="54">
        <f>E58</f>
        <v>0</v>
      </c>
      <c r="F57" s="54">
        <f t="shared" ref="F57:I57" si="15">F58</f>
        <v>0</v>
      </c>
      <c r="G57" s="54">
        <f t="shared" si="15"/>
        <v>0</v>
      </c>
      <c r="H57" s="54">
        <f t="shared" si="15"/>
        <v>0</v>
      </c>
      <c r="I57" s="54" t="e">
        <f t="shared" si="15"/>
        <v>#DIV/0!</v>
      </c>
      <c r="J57" s="186" t="s">
        <v>65</v>
      </c>
    </row>
    <row r="58" spans="1:10" ht="49.5" customHeight="1" x14ac:dyDescent="0.25">
      <c r="A58" s="181"/>
      <c r="B58" s="215"/>
      <c r="C58" s="217"/>
      <c r="D58" s="93" t="s">
        <v>17</v>
      </c>
      <c r="E58" s="72">
        <v>0</v>
      </c>
      <c r="F58" s="56">
        <v>0</v>
      </c>
      <c r="G58" s="56">
        <v>0</v>
      </c>
      <c r="H58" s="56">
        <f>F58-G58</f>
        <v>0</v>
      </c>
      <c r="I58" s="56" t="e">
        <f t="shared" ref="I58:I59" si="16">G58/F58*100</f>
        <v>#DIV/0!</v>
      </c>
      <c r="J58" s="221"/>
    </row>
    <row r="59" spans="1:10" ht="26.25" customHeight="1" x14ac:dyDescent="0.25">
      <c r="A59" s="222" t="s">
        <v>51</v>
      </c>
      <c r="B59" s="223"/>
      <c r="C59" s="224"/>
      <c r="D59" s="93" t="s">
        <v>34</v>
      </c>
      <c r="E59" s="87">
        <v>0</v>
      </c>
      <c r="F59" s="54">
        <v>0</v>
      </c>
      <c r="G59" s="54">
        <v>0</v>
      </c>
      <c r="H59" s="54">
        <f>F59-G59</f>
        <v>0</v>
      </c>
      <c r="I59" s="56" t="e">
        <f t="shared" si="16"/>
        <v>#DIV/0!</v>
      </c>
      <c r="J59" s="193" t="s">
        <v>15</v>
      </c>
    </row>
    <row r="60" spans="1:10" ht="26.25" customHeight="1" x14ac:dyDescent="0.25">
      <c r="A60" s="225"/>
      <c r="B60" s="226"/>
      <c r="C60" s="227"/>
      <c r="D60" s="26" t="s">
        <v>17</v>
      </c>
      <c r="E60" s="74">
        <v>0</v>
      </c>
      <c r="F60" s="68">
        <v>0</v>
      </c>
      <c r="G60" s="68">
        <v>0</v>
      </c>
      <c r="H60" s="68">
        <f>F60-G60</f>
        <v>0</v>
      </c>
      <c r="I60" s="68" t="e">
        <f t="shared" ref="I60" si="17">G60/F60*100</f>
        <v>#DIV/0!</v>
      </c>
      <c r="J60" s="228"/>
    </row>
    <row r="61" spans="1:10" ht="21.75" customHeight="1" x14ac:dyDescent="0.25">
      <c r="A61" s="207" t="s">
        <v>39</v>
      </c>
      <c r="B61" s="208"/>
      <c r="C61" s="209"/>
      <c r="D61" s="28" t="s">
        <v>48</v>
      </c>
      <c r="E61" s="63">
        <f>E62+E63+E65</f>
        <v>34126.9</v>
      </c>
      <c r="F61" s="63">
        <f>F62+F63+F65</f>
        <v>34126.9</v>
      </c>
      <c r="G61" s="63">
        <f>G62+G63+G65</f>
        <v>0</v>
      </c>
      <c r="H61" s="63">
        <f>F61-G61</f>
        <v>34126.9</v>
      </c>
      <c r="I61" s="63">
        <f>G61/F61*100</f>
        <v>0</v>
      </c>
      <c r="J61" s="193" t="s">
        <v>15</v>
      </c>
    </row>
    <row r="62" spans="1:10" ht="24" customHeight="1" x14ac:dyDescent="0.25">
      <c r="A62" s="210"/>
      <c r="B62" s="211"/>
      <c r="C62" s="212"/>
      <c r="D62" s="23" t="s">
        <v>14</v>
      </c>
      <c r="E62" s="56">
        <f>E44</f>
        <v>741.8</v>
      </c>
      <c r="F62" s="56">
        <f>F44</f>
        <v>741.8</v>
      </c>
      <c r="G62" s="56">
        <f>G44</f>
        <v>0</v>
      </c>
      <c r="H62" s="56">
        <f>H44</f>
        <v>-741.8</v>
      </c>
      <c r="I62" s="56">
        <f>I44</f>
        <v>0</v>
      </c>
      <c r="J62" s="194"/>
    </row>
    <row r="63" spans="1:10" ht="41.25" customHeight="1" x14ac:dyDescent="0.25">
      <c r="A63" s="210"/>
      <c r="B63" s="211"/>
      <c r="C63" s="212"/>
      <c r="D63" s="23" t="s">
        <v>35</v>
      </c>
      <c r="E63" s="84">
        <f>E45+E53</f>
        <v>29776</v>
      </c>
      <c r="F63" s="84">
        <f>F45+F53</f>
        <v>29776</v>
      </c>
      <c r="G63" s="62">
        <f>G58+G53+G44</f>
        <v>0</v>
      </c>
      <c r="H63" s="56">
        <f t="shared" ref="H63:H79" si="18">G63-F63</f>
        <v>-29776</v>
      </c>
      <c r="I63" s="71">
        <f t="shared" ref="I63:I65" si="19">G63/F63*100</f>
        <v>0</v>
      </c>
      <c r="J63" s="194"/>
    </row>
    <row r="64" spans="1:10" ht="120" customHeight="1" x14ac:dyDescent="0.25">
      <c r="A64" s="210"/>
      <c r="B64" s="211"/>
      <c r="C64" s="211"/>
      <c r="D64" s="82" t="s">
        <v>64</v>
      </c>
      <c r="E64" s="64">
        <f>E54</f>
        <v>0</v>
      </c>
      <c r="F64" s="64">
        <f>F54</f>
        <v>0</v>
      </c>
      <c r="G64" s="64">
        <f>G54</f>
        <v>0</v>
      </c>
      <c r="H64" s="54">
        <f t="shared" si="18"/>
        <v>0</v>
      </c>
      <c r="I64" s="56" t="e">
        <f t="shared" si="19"/>
        <v>#DIV/0!</v>
      </c>
      <c r="J64" s="195"/>
    </row>
    <row r="65" spans="1:10" ht="31.5" customHeight="1" thickBot="1" x14ac:dyDescent="0.3">
      <c r="A65" s="210"/>
      <c r="B65" s="211"/>
      <c r="C65" s="211"/>
      <c r="D65" s="70" t="s">
        <v>17</v>
      </c>
      <c r="E65" s="62">
        <f>E60+E55+E46</f>
        <v>3609.1000000000004</v>
      </c>
      <c r="F65" s="62">
        <f>F60+F55+F46</f>
        <v>3609.1000000000004</v>
      </c>
      <c r="G65" s="62">
        <f>G60+G55+G46</f>
        <v>0</v>
      </c>
      <c r="H65" s="56">
        <f t="shared" si="18"/>
        <v>-3609.1000000000004</v>
      </c>
      <c r="I65" s="79">
        <f t="shared" si="19"/>
        <v>0</v>
      </c>
      <c r="J65" s="195"/>
    </row>
    <row r="66" spans="1:10" s="12" customFormat="1" ht="32.25" customHeight="1" thickTop="1" x14ac:dyDescent="0.25">
      <c r="A66" s="192" t="s">
        <v>24</v>
      </c>
      <c r="B66" s="192"/>
      <c r="C66" s="192"/>
      <c r="D66" s="112" t="s">
        <v>14</v>
      </c>
      <c r="E66" s="78">
        <f>E71</f>
        <v>741.8</v>
      </c>
      <c r="F66" s="78">
        <f t="shared" ref="F66:I66" si="20">F71</f>
        <v>741.8</v>
      </c>
      <c r="G66" s="78">
        <f t="shared" si="20"/>
        <v>0</v>
      </c>
      <c r="H66" s="56">
        <f t="shared" si="18"/>
        <v>-741.8</v>
      </c>
      <c r="I66" s="78">
        <f t="shared" si="20"/>
        <v>0</v>
      </c>
      <c r="J66" s="33" t="s">
        <v>15</v>
      </c>
    </row>
    <row r="67" spans="1:10" s="12" customFormat="1" ht="38.25" x14ac:dyDescent="0.25">
      <c r="A67" s="192"/>
      <c r="B67" s="192"/>
      <c r="C67" s="192"/>
      <c r="D67" s="113" t="s">
        <v>16</v>
      </c>
      <c r="E67" s="14">
        <f>E72+E76+E42</f>
        <v>42776</v>
      </c>
      <c r="F67" s="14">
        <f>F72+F76+F42</f>
        <v>42776</v>
      </c>
      <c r="G67" s="14">
        <f>G72+G76+G42</f>
        <v>0</v>
      </c>
      <c r="H67" s="56">
        <f t="shared" si="18"/>
        <v>-42776</v>
      </c>
      <c r="I67" s="24">
        <f>G67/F67*100</f>
        <v>0</v>
      </c>
      <c r="J67" s="34" t="s">
        <v>15</v>
      </c>
    </row>
    <row r="68" spans="1:10" s="12" customFormat="1" ht="111.75" customHeight="1" x14ac:dyDescent="0.25">
      <c r="A68" s="192"/>
      <c r="B68" s="192"/>
      <c r="C68" s="192"/>
      <c r="D68" s="114" t="s">
        <v>64</v>
      </c>
      <c r="E68" s="83">
        <f>E73</f>
        <v>0</v>
      </c>
      <c r="F68" s="83">
        <f t="shared" ref="F68:I68" si="21">F73</f>
        <v>0</v>
      </c>
      <c r="G68" s="83">
        <f t="shared" si="21"/>
        <v>0</v>
      </c>
      <c r="H68" s="56">
        <f t="shared" si="18"/>
        <v>0</v>
      </c>
      <c r="I68" s="83" t="e">
        <f t="shared" si="21"/>
        <v>#DIV/0!</v>
      </c>
      <c r="J68" s="35"/>
    </row>
    <row r="69" spans="1:10" s="12" customFormat="1" ht="25.5" x14ac:dyDescent="0.25">
      <c r="A69" s="192"/>
      <c r="B69" s="192"/>
      <c r="C69" s="192"/>
      <c r="D69" s="113" t="s">
        <v>17</v>
      </c>
      <c r="E69" s="45">
        <f>E74+E77</f>
        <v>5215.9000000000005</v>
      </c>
      <c r="F69" s="45">
        <f>F74+F77</f>
        <v>5215.9000000000005</v>
      </c>
      <c r="G69" s="46">
        <f>G74+G77</f>
        <v>0</v>
      </c>
      <c r="H69" s="56">
        <f t="shared" si="18"/>
        <v>-5215.9000000000005</v>
      </c>
      <c r="I69" s="75">
        <f>G69/F69*100</f>
        <v>0</v>
      </c>
      <c r="J69" s="35" t="s">
        <v>15</v>
      </c>
    </row>
    <row r="70" spans="1:10" s="31" customFormat="1" ht="30" customHeight="1" thickBot="1" x14ac:dyDescent="0.3">
      <c r="A70" s="192"/>
      <c r="B70" s="192"/>
      <c r="C70" s="192"/>
      <c r="D70" s="115" t="s">
        <v>19</v>
      </c>
      <c r="E70" s="65">
        <f>E69+E67+E66</f>
        <v>48733.700000000004</v>
      </c>
      <c r="F70" s="65">
        <f>F69+F67+F66</f>
        <v>48733.700000000004</v>
      </c>
      <c r="G70" s="65">
        <f>G69+G67+G66</f>
        <v>0</v>
      </c>
      <c r="H70" s="120">
        <f t="shared" si="18"/>
        <v>-48733.700000000004</v>
      </c>
      <c r="I70" s="80">
        <f>G70/F70*100</f>
        <v>0</v>
      </c>
      <c r="J70" s="36"/>
    </row>
    <row r="71" spans="1:10" s="12" customFormat="1" ht="26.25" thickTop="1" x14ac:dyDescent="0.25">
      <c r="A71" s="202" t="s">
        <v>31</v>
      </c>
      <c r="B71" s="202"/>
      <c r="C71" s="202"/>
      <c r="D71" s="20" t="s">
        <v>14</v>
      </c>
      <c r="E71" s="56">
        <f>E62</f>
        <v>741.8</v>
      </c>
      <c r="F71" s="56">
        <f>F62</f>
        <v>741.8</v>
      </c>
      <c r="G71" s="56">
        <f>G62</f>
        <v>0</v>
      </c>
      <c r="H71" s="119">
        <f t="shared" si="18"/>
        <v>-741.8</v>
      </c>
      <c r="I71" s="49">
        <f>G71/F71*100</f>
        <v>0</v>
      </c>
      <c r="J71" s="32" t="s">
        <v>15</v>
      </c>
    </row>
    <row r="72" spans="1:10" s="12" customFormat="1" ht="38.25" x14ac:dyDescent="0.25">
      <c r="A72" s="127"/>
      <c r="B72" s="127"/>
      <c r="C72" s="127"/>
      <c r="D72" s="16" t="s">
        <v>16</v>
      </c>
      <c r="E72" s="46">
        <f>E45+E53-E42</f>
        <v>29774.6</v>
      </c>
      <c r="F72" s="46">
        <f>F45+F53-F42</f>
        <v>29774.6</v>
      </c>
      <c r="G72" s="46">
        <f>G45+G53-G42</f>
        <v>0</v>
      </c>
      <c r="H72" s="56">
        <f t="shared" si="18"/>
        <v>-29774.6</v>
      </c>
      <c r="I72" s="24">
        <f>I63</f>
        <v>0</v>
      </c>
      <c r="J72" s="17" t="s">
        <v>15</v>
      </c>
    </row>
    <row r="73" spans="1:10" s="12" customFormat="1" ht="114.75" x14ac:dyDescent="0.25">
      <c r="A73" s="127"/>
      <c r="B73" s="127"/>
      <c r="C73" s="127"/>
      <c r="D73" s="82" t="s">
        <v>64</v>
      </c>
      <c r="E73" s="83">
        <f>E64</f>
        <v>0</v>
      </c>
      <c r="F73" s="83">
        <f>F64</f>
        <v>0</v>
      </c>
      <c r="G73" s="83">
        <f t="shared" ref="G73:I73" si="22">G64</f>
        <v>0</v>
      </c>
      <c r="H73" s="56">
        <f t="shared" si="18"/>
        <v>0</v>
      </c>
      <c r="I73" s="83" t="e">
        <f t="shared" si="22"/>
        <v>#DIV/0!</v>
      </c>
      <c r="J73" s="17"/>
    </row>
    <row r="74" spans="1:10" s="12" customFormat="1" ht="27" customHeight="1" x14ac:dyDescent="0.25">
      <c r="A74" s="127"/>
      <c r="B74" s="127"/>
      <c r="C74" s="127"/>
      <c r="D74" s="16" t="s">
        <v>17</v>
      </c>
      <c r="E74" s="64">
        <f>E65</f>
        <v>3609.1000000000004</v>
      </c>
      <c r="F74" s="64">
        <f>F65</f>
        <v>3609.1000000000004</v>
      </c>
      <c r="G74" s="64">
        <f>G46+G55</f>
        <v>0</v>
      </c>
      <c r="H74" s="56">
        <f t="shared" si="18"/>
        <v>-3609.1000000000004</v>
      </c>
      <c r="I74" s="24">
        <f>G74/F74*100</f>
        <v>0</v>
      </c>
      <c r="J74" s="17"/>
    </row>
    <row r="75" spans="1:10" s="12" customFormat="1" ht="32.25" customHeight="1" x14ac:dyDescent="0.25">
      <c r="A75" s="127"/>
      <c r="B75" s="127"/>
      <c r="C75" s="127"/>
      <c r="D75" s="30" t="s">
        <v>19</v>
      </c>
      <c r="E75" s="63">
        <f>E74+E72+E71</f>
        <v>34125.5</v>
      </c>
      <c r="F75" s="63">
        <f t="shared" ref="F75:G75" si="23">F71+F72+F74</f>
        <v>34125.5</v>
      </c>
      <c r="G75" s="63">
        <f t="shared" si="23"/>
        <v>0</v>
      </c>
      <c r="H75" s="54">
        <f t="shared" si="18"/>
        <v>-34125.5</v>
      </c>
      <c r="I75" s="63">
        <f>G75/F75*100</f>
        <v>0</v>
      </c>
      <c r="J75" s="17" t="s">
        <v>15</v>
      </c>
    </row>
    <row r="76" spans="1:10" s="12" customFormat="1" ht="54.75" customHeight="1" x14ac:dyDescent="0.25">
      <c r="A76" s="197" t="s">
        <v>73</v>
      </c>
      <c r="B76" s="198"/>
      <c r="C76" s="199"/>
      <c r="D76" s="16" t="s">
        <v>16</v>
      </c>
      <c r="E76" s="14">
        <f>E24</f>
        <v>13000</v>
      </c>
      <c r="F76" s="14">
        <f>F24</f>
        <v>13000</v>
      </c>
      <c r="G76" s="14">
        <f>G24</f>
        <v>0</v>
      </c>
      <c r="H76" s="56">
        <f t="shared" si="18"/>
        <v>-13000</v>
      </c>
      <c r="I76" s="24">
        <f t="shared" ref="I76" si="24">G76/F76*100</f>
        <v>0</v>
      </c>
      <c r="J76" s="17" t="s">
        <v>15</v>
      </c>
    </row>
    <row r="77" spans="1:10" s="12" customFormat="1" ht="25.5" x14ac:dyDescent="0.25">
      <c r="A77" s="197"/>
      <c r="B77" s="198"/>
      <c r="C77" s="199"/>
      <c r="D77" s="16" t="s">
        <v>17</v>
      </c>
      <c r="E77" s="14">
        <f>E25+E58</f>
        <v>1606.8</v>
      </c>
      <c r="F77" s="14">
        <f>F25+F58</f>
        <v>1606.8</v>
      </c>
      <c r="G77" s="14">
        <f>G25+G58</f>
        <v>0</v>
      </c>
      <c r="H77" s="56">
        <f t="shared" si="18"/>
        <v>-1606.8</v>
      </c>
      <c r="I77" s="24">
        <f>G77/F77*100</f>
        <v>0</v>
      </c>
      <c r="J77" s="17" t="s">
        <v>15</v>
      </c>
    </row>
    <row r="78" spans="1:10" s="12" customFormat="1" x14ac:dyDescent="0.25">
      <c r="A78" s="200"/>
      <c r="B78" s="201"/>
      <c r="C78" s="201"/>
      <c r="D78" s="50" t="s">
        <v>19</v>
      </c>
      <c r="E78" s="47">
        <f>E76+E77</f>
        <v>14606.8</v>
      </c>
      <c r="F78" s="47">
        <f t="shared" ref="F78:G78" si="25">F76+F77</f>
        <v>14606.8</v>
      </c>
      <c r="G78" s="47">
        <f t="shared" si="25"/>
        <v>0</v>
      </c>
      <c r="H78" s="54">
        <f t="shared" si="18"/>
        <v>-14606.8</v>
      </c>
      <c r="I78" s="29">
        <f>G78/F78*100</f>
        <v>0</v>
      </c>
      <c r="J78" s="17" t="s">
        <v>15</v>
      </c>
    </row>
    <row r="79" spans="1:10" ht="25.5" customHeight="1" x14ac:dyDescent="0.25">
      <c r="A79" s="203" t="s">
        <v>74</v>
      </c>
      <c r="B79" s="204"/>
      <c r="C79" s="205"/>
      <c r="D79" s="76" t="s">
        <v>16</v>
      </c>
      <c r="E79" s="116">
        <v>1.4</v>
      </c>
      <c r="F79" s="116">
        <v>1.4</v>
      </c>
      <c r="G79" s="117">
        <v>0</v>
      </c>
      <c r="H79" s="54">
        <f t="shared" si="18"/>
        <v>-1.4</v>
      </c>
      <c r="I79" s="118">
        <f t="shared" ref="I79" si="26">G79/F79*100</f>
        <v>0</v>
      </c>
      <c r="J79" s="85"/>
    </row>
    <row r="80" spans="1:10" s="37" customFormat="1" ht="30" customHeight="1" x14ac:dyDescent="0.25">
      <c r="A80" s="196" t="s">
        <v>46</v>
      </c>
      <c r="B80" s="196"/>
      <c r="C80" s="42" t="s">
        <v>62</v>
      </c>
      <c r="D80" s="22"/>
      <c r="F80" s="40" t="s">
        <v>54</v>
      </c>
      <c r="I80" s="41" t="s">
        <v>55</v>
      </c>
    </row>
    <row r="81" spans="1:9" s="37" customFormat="1" x14ac:dyDescent="0.25">
      <c r="A81" s="191" t="s">
        <v>40</v>
      </c>
      <c r="B81" s="191"/>
      <c r="C81" s="191"/>
      <c r="D81" s="191"/>
      <c r="E81" s="191"/>
      <c r="F81" s="191"/>
      <c r="G81" s="191"/>
      <c r="H81" s="191"/>
      <c r="I81" s="191"/>
    </row>
    <row r="82" spans="1:9" s="3" customFormat="1" ht="15" customHeight="1" x14ac:dyDescent="0.25">
      <c r="A82" s="3" t="s">
        <v>25</v>
      </c>
    </row>
    <row r="83" spans="1:9" s="37" customFormat="1" ht="26.25" customHeight="1" x14ac:dyDescent="0.25">
      <c r="A83" s="196" t="s">
        <v>47</v>
      </c>
      <c r="B83" s="196"/>
      <c r="C83" s="43" t="s">
        <v>60</v>
      </c>
      <c r="D83" s="38"/>
      <c r="F83" s="39" t="s">
        <v>61</v>
      </c>
      <c r="I83" s="18">
        <v>50018</v>
      </c>
    </row>
    <row r="84" spans="1:9" s="37" customFormat="1" x14ac:dyDescent="0.25">
      <c r="A84" s="191" t="s">
        <v>41</v>
      </c>
      <c r="B84" s="191"/>
      <c r="C84" s="191"/>
      <c r="D84" s="191"/>
      <c r="E84" s="191"/>
      <c r="F84" s="191"/>
      <c r="G84" s="191"/>
      <c r="H84" s="191"/>
      <c r="I84" s="191"/>
    </row>
    <row r="85" spans="1:9" s="37" customFormat="1" x14ac:dyDescent="0.25">
      <c r="A85" s="3" t="s">
        <v>26</v>
      </c>
      <c r="D85" s="38"/>
    </row>
    <row r="86" spans="1:9" s="37" customFormat="1" x14ac:dyDescent="0.25">
      <c r="A86" s="4" t="s">
        <v>75</v>
      </c>
      <c r="C86" s="37" t="s">
        <v>63</v>
      </c>
      <c r="D86" s="21"/>
    </row>
  </sheetData>
  <mergeCells count="71"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A84:I84"/>
    <mergeCell ref="A81:I81"/>
    <mergeCell ref="A66:C70"/>
    <mergeCell ref="J61:J65"/>
    <mergeCell ref="A80:B80"/>
    <mergeCell ref="A83:B83"/>
    <mergeCell ref="A76:C78"/>
    <mergeCell ref="A71:C75"/>
    <mergeCell ref="A79:C79"/>
    <mergeCell ref="B48:B51"/>
    <mergeCell ref="A48:A51"/>
    <mergeCell ref="C48:C51"/>
    <mergeCell ref="J48:J51"/>
    <mergeCell ref="A41:A42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A29:A32"/>
    <mergeCell ref="A23:C25"/>
    <mergeCell ref="J43:J46"/>
    <mergeCell ref="C33:C36"/>
    <mergeCell ref="J33:J36"/>
    <mergeCell ref="J29:J32"/>
    <mergeCell ref="A33:A36"/>
    <mergeCell ref="B33:B36"/>
    <mergeCell ref="C29:C32"/>
    <mergeCell ref="B29:B3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D10:D12"/>
    <mergeCell ref="E10:E12"/>
    <mergeCell ref="F10:F12"/>
    <mergeCell ref="G10:G12"/>
    <mergeCell ref="B10:B12"/>
    <mergeCell ref="C10:C12"/>
    <mergeCell ref="H10:I10"/>
    <mergeCell ref="J10:J12"/>
    <mergeCell ref="A14:J14"/>
    <mergeCell ref="A15:J15"/>
    <mergeCell ref="B16:J16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2016-04-15T06:05:20Z</dcterms:modified>
</cp:coreProperties>
</file>