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65" windowWidth="19155" windowHeight="11700"/>
  </bookViews>
  <sheets>
    <sheet name="3 квартал" sheetId="1" r:id="rId1"/>
  </sheets>
  <definedNames>
    <definedName name="_GoBack" localSheetId="0">'3 квартал'!$G$15</definedName>
  </definedNames>
  <calcPr calcId="145621"/>
</workbook>
</file>

<file path=xl/calcChain.xml><?xml version="1.0" encoding="utf-8"?>
<calcChain xmlns="http://schemas.openxmlformats.org/spreadsheetml/2006/main">
  <c r="H57" i="1" l="1"/>
  <c r="H56" i="1"/>
  <c r="H54" i="1"/>
  <c r="H42" i="1" l="1"/>
  <c r="G42" i="1"/>
  <c r="F42" i="1"/>
  <c r="H40" i="1"/>
  <c r="G40" i="1"/>
  <c r="F40" i="1"/>
  <c r="H38" i="1"/>
  <c r="K38" i="1" s="1"/>
  <c r="G38" i="1"/>
  <c r="F38" i="1"/>
  <c r="H29" i="1"/>
  <c r="G29" i="1"/>
  <c r="F29" i="1"/>
  <c r="H18" i="1"/>
  <c r="G18" i="1"/>
  <c r="K18" i="1" s="1"/>
  <c r="F18" i="1"/>
  <c r="H14" i="1"/>
  <c r="K14" i="1" s="1"/>
  <c r="G14" i="1"/>
  <c r="F14" i="1"/>
  <c r="K29" i="1" l="1"/>
  <c r="H32" i="1"/>
  <c r="K35" i="1"/>
  <c r="I63" i="1" l="1"/>
  <c r="I36" i="1"/>
  <c r="I38" i="1" s="1"/>
  <c r="I37" i="1"/>
  <c r="I39" i="1"/>
  <c r="I40" i="1" s="1"/>
  <c r="I41" i="1"/>
  <c r="I42" i="1" s="1"/>
  <c r="I35" i="1"/>
  <c r="I27" i="1"/>
  <c r="I28" i="1"/>
  <c r="I26" i="1"/>
  <c r="I13" i="1"/>
  <c r="I15" i="1"/>
  <c r="I16" i="1"/>
  <c r="I17" i="1"/>
  <c r="I21" i="1"/>
  <c r="I12" i="1"/>
  <c r="I14" i="1" l="1"/>
  <c r="I29" i="1"/>
  <c r="I18" i="1"/>
  <c r="H45" i="1"/>
  <c r="G45" i="1"/>
  <c r="F45" i="1"/>
  <c r="H44" i="1"/>
  <c r="G44" i="1"/>
  <c r="F44" i="1"/>
  <c r="H43" i="1"/>
  <c r="G43" i="1"/>
  <c r="I43" i="1" s="1"/>
  <c r="F43" i="1"/>
  <c r="G32" i="1"/>
  <c r="I32" i="1" s="1"/>
  <c r="F32" i="1"/>
  <c r="H31" i="1"/>
  <c r="G31" i="1"/>
  <c r="F31" i="1"/>
  <c r="H30" i="1"/>
  <c r="G30" i="1"/>
  <c r="K26" i="1"/>
  <c r="K30" i="1" s="1"/>
  <c r="F30" i="1"/>
  <c r="K28" i="1"/>
  <c r="K32" i="1" s="1"/>
  <c r="K27" i="1"/>
  <c r="K31" i="1" s="1"/>
  <c r="K41" i="1"/>
  <c r="K42" i="1" s="1"/>
  <c r="H21" i="1"/>
  <c r="G21" i="1"/>
  <c r="F21" i="1"/>
  <c r="H20" i="1"/>
  <c r="G20" i="1"/>
  <c r="G57" i="1" s="1"/>
  <c r="F20" i="1"/>
  <c r="H19" i="1"/>
  <c r="G19" i="1"/>
  <c r="F19" i="1"/>
  <c r="F58" i="1" l="1"/>
  <c r="I44" i="1"/>
  <c r="I31" i="1"/>
  <c r="F56" i="1"/>
  <c r="F57" i="1"/>
  <c r="I30" i="1"/>
  <c r="I20" i="1"/>
  <c r="I57" i="1"/>
  <c r="I19" i="1"/>
  <c r="G56" i="1"/>
  <c r="I56" i="1" s="1"/>
  <c r="I45" i="1"/>
  <c r="G58" i="1"/>
  <c r="F50" i="1"/>
  <c r="G50" i="1"/>
  <c r="H50" i="1"/>
  <c r="H33" i="1"/>
  <c r="F33" i="1"/>
  <c r="G33" i="1"/>
  <c r="I33" i="1" l="1"/>
  <c r="I50" i="1"/>
  <c r="K33" i="1"/>
  <c r="G46" i="1"/>
  <c r="H46" i="1"/>
  <c r="F46" i="1"/>
  <c r="F64" i="1" s="1"/>
  <c r="K36" i="1"/>
  <c r="K39" i="1"/>
  <c r="K40" i="1" s="1"/>
  <c r="K12" i="1"/>
  <c r="K13" i="1"/>
  <c r="G23" i="1"/>
  <c r="H23" i="1"/>
  <c r="H61" i="1" s="1"/>
  <c r="F23" i="1"/>
  <c r="G22" i="1"/>
  <c r="G48" i="1" s="1"/>
  <c r="H22" i="1"/>
  <c r="F22" i="1"/>
  <c r="F48" i="1" s="1"/>
  <c r="H47" i="1" l="1"/>
  <c r="H64" i="1"/>
  <c r="I46" i="1"/>
  <c r="G64" i="1"/>
  <c r="H48" i="1"/>
  <c r="H60" i="1"/>
  <c r="I23" i="1"/>
  <c r="G61" i="1"/>
  <c r="F49" i="1"/>
  <c r="F61" i="1"/>
  <c r="F54" i="1" s="1"/>
  <c r="I22" i="1"/>
  <c r="G60" i="1"/>
  <c r="F60" i="1"/>
  <c r="G49" i="1"/>
  <c r="F65" i="1"/>
  <c r="F47" i="1"/>
  <c r="H49" i="1"/>
  <c r="G65" i="1"/>
  <c r="G47" i="1"/>
  <c r="K44" i="1"/>
  <c r="K46" i="1"/>
  <c r="K22" i="1"/>
  <c r="H24" i="1"/>
  <c r="F24" i="1"/>
  <c r="K23" i="1"/>
  <c r="I47" i="1" l="1"/>
  <c r="I49" i="1"/>
  <c r="F51" i="1"/>
  <c r="I64" i="1"/>
  <c r="K64" i="1"/>
  <c r="H53" i="1"/>
  <c r="H55" i="1" s="1"/>
  <c r="H62" i="1"/>
  <c r="H51" i="1"/>
  <c r="I48" i="1"/>
  <c r="I61" i="1"/>
  <c r="I54" i="1"/>
  <c r="K61" i="1"/>
  <c r="K54" i="1" s="1"/>
  <c r="G51" i="1"/>
  <c r="I60" i="1"/>
  <c r="K60" i="1"/>
  <c r="K53" i="1" s="1"/>
  <c r="G62" i="1"/>
  <c r="G53" i="1"/>
  <c r="F62" i="1"/>
  <c r="F53" i="1"/>
  <c r="F55" i="1" s="1"/>
  <c r="K47" i="1"/>
  <c r="G24" i="1"/>
  <c r="H65" i="1"/>
  <c r="I65" i="1" s="1"/>
  <c r="K49" i="1"/>
  <c r="K48" i="1"/>
  <c r="F59" i="1"/>
  <c r="K50" i="1"/>
  <c r="H58" i="1"/>
  <c r="I58" i="1" s="1"/>
  <c r="K56" i="1"/>
  <c r="I51" i="1" l="1"/>
  <c r="K24" i="1"/>
  <c r="I24" i="1"/>
  <c r="I53" i="1"/>
  <c r="G55" i="1"/>
  <c r="I55" i="1" s="1"/>
  <c r="K51" i="1"/>
  <c r="I62" i="1"/>
  <c r="K62" i="1"/>
  <c r="K55" i="1" s="1"/>
  <c r="H59" i="1"/>
  <c r="K57" i="1"/>
  <c r="K65" i="1"/>
  <c r="K58" i="1"/>
  <c r="G59" i="1"/>
  <c r="I59" i="1" l="1"/>
  <c r="K59" i="1"/>
</calcChain>
</file>

<file path=xl/sharedStrings.xml><?xml version="1.0" encoding="utf-8"?>
<sst xmlns="http://schemas.openxmlformats.org/spreadsheetml/2006/main" count="167" uniqueCount="117">
  <si>
    <t>Источники финансирования</t>
  </si>
  <si>
    <t>Утверждено по программе</t>
  </si>
  <si>
    <t>Утверждено в бюджете</t>
  </si>
  <si>
    <t>Фактическое значение за отчетный период</t>
  </si>
  <si>
    <t>Отклонение</t>
  </si>
  <si>
    <t>УСП</t>
  </si>
  <si>
    <t>Бюджет АО</t>
  </si>
  <si>
    <t>Местный бюджет</t>
  </si>
  <si>
    <t>Иные источники</t>
  </si>
  <si>
    <t>ДЖКиСК</t>
  </si>
  <si>
    <t>Итого по задаче 1</t>
  </si>
  <si>
    <t>Всего:</t>
  </si>
  <si>
    <t>УБУиО</t>
  </si>
  <si>
    <t>Итого по задаче 2</t>
  </si>
  <si>
    <t xml:space="preserve">Местный бюджет </t>
  </si>
  <si>
    <t>Управление социальной политики администрации города Югорска</t>
  </si>
  <si>
    <t xml:space="preserve">Итого: </t>
  </si>
  <si>
    <t xml:space="preserve">Департамент жилищно – коммунального и строительного комплекса администрации города Югорска </t>
  </si>
  <si>
    <t>Итого:</t>
  </si>
  <si>
    <t>Управление бухгалтерского учета и отчетности администрации города Югорска</t>
  </si>
  <si>
    <r>
      <rPr>
        <b/>
        <sz val="11"/>
        <color theme="1"/>
        <rFont val="Times New Roman"/>
        <family val="1"/>
        <charset val="204"/>
      </rPr>
      <t>муниципальная программа:</t>
    </r>
    <r>
      <rPr>
        <sz val="11"/>
        <color theme="1"/>
        <rFont val="Times New Roman"/>
        <family val="1"/>
        <charset val="204"/>
      </rPr>
      <t xml:space="preserve">
</t>
    </r>
    <r>
      <rPr>
        <i/>
        <u/>
        <sz val="11"/>
        <color theme="1"/>
        <rFont val="Times New Roman"/>
        <family val="1"/>
        <charset val="204"/>
      </rPr>
      <t>«Развитие физической культуры и спорта в городе Югорске на 2014 – 2020 годы»</t>
    </r>
  </si>
  <si>
    <r>
      <rPr>
        <b/>
        <sz val="11"/>
        <color theme="1"/>
        <rFont val="Times New Roman"/>
        <family val="1"/>
        <charset val="204"/>
      </rPr>
      <t>ответственный исполнитель:</t>
    </r>
    <r>
      <rPr>
        <sz val="11"/>
        <color theme="1"/>
        <rFont val="Times New Roman"/>
        <family val="1"/>
        <charset val="204"/>
      </rPr>
      <t xml:space="preserve">
</t>
    </r>
    <r>
      <rPr>
        <i/>
        <u/>
        <sz val="11"/>
        <color theme="1"/>
        <rFont val="Times New Roman"/>
        <family val="1"/>
        <charset val="204"/>
      </rPr>
      <t>Управление социальной политики администрации города Югорска</t>
    </r>
    <r>
      <rPr>
        <sz val="11"/>
        <color theme="1"/>
        <rFont val="Times New Roman"/>
        <family val="1"/>
        <charset val="204"/>
      </rPr>
      <t xml:space="preserve">
</t>
    </r>
  </si>
  <si>
    <t>Цель: «Обеспечение возможностей жителей города Югорска систематически заниматься физической культурой и спортом, повышение конкурентоспособности спортсменов города Югорска на окружной, Российской и международной спортивной арене, а также успешное проведение в городе Югорске спортивных соревнований различного уровня »</t>
  </si>
  <si>
    <t xml:space="preserve">Управление социальной политики </t>
  </si>
  <si>
    <t xml:space="preserve">Управление бухгалтерского отчета и отчетности </t>
  </si>
  <si>
    <t>в том числе</t>
  </si>
  <si>
    <t>ВСЕГО по муниципальной программе</t>
  </si>
  <si>
    <t>Код 
строки</t>
  </si>
  <si>
    <t>№ основного мероприятия</t>
  </si>
  <si>
    <t>Основные мероприятия программы (связь мероприятий с целевыми показателями муниципальной программы)</t>
  </si>
  <si>
    <t>Ответственный исполнитель/ соисполнитель (наименование органа или структурного подразделения)</t>
  </si>
  <si>
    <t>2</t>
  </si>
  <si>
    <t>Относительное значение, % (гр.8/гр.7*100,0%)</t>
  </si>
  <si>
    <t>01</t>
  </si>
  <si>
    <t>02</t>
  </si>
  <si>
    <t>1</t>
  </si>
  <si>
    <t>Строительство физкультурно-спортивного комплекса с универсальным игровым залом (1,2,3,5)</t>
  </si>
  <si>
    <t>Департамент жилищно-коммунального и строительного комплекса (далее - ДЖКиСК)</t>
  </si>
  <si>
    <t>03</t>
  </si>
  <si>
    <t>04</t>
  </si>
  <si>
    <t>Управление социальной политики (далее-УСП)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</si>
  <si>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</si>
  <si>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</si>
  <si>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</si>
  <si>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</si>
  <si>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</si>
  <si>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</si>
  <si>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</si>
  <si>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</si>
  <si>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</si>
  <si>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Задача 1. Развитие материально-технической базы муниципальных учреждений физической культуры и спорта, спортивной инфраструктуры.</t>
  </si>
  <si>
    <t>Задача 2. Развитие физической культуры, школьного спорта и массового спорта, подготовка спортивного резерва.</t>
  </si>
  <si>
    <t>14</t>
  </si>
  <si>
    <t>Обеспечение организации комплексного содержания (оказание муниципальных услуг) подведомственных учреждений физической культуры и спорта, в т.ч. на выделение субсидий (2,4,6)</t>
  </si>
  <si>
    <t>Приобретение спортивного инвентаря и оборудования для муниципальных учреждений (2,8)</t>
  </si>
  <si>
    <t>Всего</t>
  </si>
  <si>
    <t>15</t>
  </si>
  <si>
    <t>16</t>
  </si>
  <si>
    <t>17</t>
  </si>
  <si>
    <t>18</t>
  </si>
  <si>
    <t>19</t>
  </si>
  <si>
    <t>20</t>
  </si>
  <si>
    <t>21</t>
  </si>
  <si>
    <t>22</t>
  </si>
  <si>
    <t>Задача 3. Обеспечение условий для успешного выступления спортсменов города Югорска на официальных соревнованиях различного уровня, пропаганда здорового образа жизни.</t>
  </si>
  <si>
    <t>4</t>
  </si>
  <si>
    <t>Организация и проведение спортивно-массовых мероприятий в городе Югорске, участие спортсменов и сборных команд города Югорска в соревнованиях различного уровня (2,8,9)</t>
  </si>
  <si>
    <t>23</t>
  </si>
  <si>
    <t>24</t>
  </si>
  <si>
    <t>25</t>
  </si>
  <si>
    <t>26</t>
  </si>
  <si>
    <t>5</t>
  </si>
  <si>
    <t>Освещение мероприятий в сфере физической культуры и спорта среди населения в средствах массовой информации (7)</t>
  </si>
  <si>
    <t>27</t>
  </si>
  <si>
    <t>28</t>
  </si>
  <si>
    <t>29</t>
  </si>
  <si>
    <t>30</t>
  </si>
  <si>
    <t>31</t>
  </si>
  <si>
    <t>32</t>
  </si>
  <si>
    <t>Итого по задаче 3</t>
  </si>
  <si>
    <t>33</t>
  </si>
  <si>
    <t>34</t>
  </si>
  <si>
    <t>35</t>
  </si>
  <si>
    <t>36</t>
  </si>
  <si>
    <t>37</t>
  </si>
  <si>
    <t>Инвестиции в объекты муниципальной собственности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</si>
  <si>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</si>
  <si>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</si>
  <si>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</si>
  <si>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</si>
  <si>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</si>
  <si>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</si>
  <si>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</si>
  <si>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</si>
  <si>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</si>
  <si>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</si>
  <si>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</si>
  <si>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</si>
  <si>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</si>
  <si>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администрации города Югорска                                                                            Л.А. Михайлова                                                О.В. Бочарова                      5-00-47 (253)_</t>
  </si>
  <si>
    <t>Абсолютное значение 
(гр.8-гр.7)</t>
  </si>
  <si>
    <t>Результаты реализации муниципальной программы</t>
  </si>
  <si>
    <t xml:space="preserve">               (соисполнитель)                                                                                                                  (исполнитель, ответственный за составление формы)</t>
  </si>
  <si>
    <t xml:space="preserve">    (ответственный исполнитель)                                                                                                                (исполнитель, ответственный за составление формы)</t>
  </si>
  <si>
    <t xml:space="preserve">Департамент жилищно-комунального и </t>
  </si>
  <si>
    <t xml:space="preserve">строительного комплекса                                                                             В.К. Бандурин                                                  Е.В. Титова                        7-43-03       </t>
  </si>
  <si>
    <r>
      <t xml:space="preserve">  </t>
    </r>
    <r>
      <rPr>
        <sz val="8"/>
        <color theme="1"/>
        <rFont val="Times New Roman"/>
        <family val="1"/>
        <charset val="204"/>
      </rPr>
      <t xml:space="preserve">  (соисполнитель)                                                                                                                  (исполнитель, ответственный за составление формы)</t>
    </r>
  </si>
  <si>
    <t>администрации города Югорска                                                                          В.М. Бурматов                                                              А.С. Зайцев                5-00-24 (198)_</t>
  </si>
  <si>
    <t>51</t>
  </si>
  <si>
    <t>52</t>
  </si>
  <si>
    <t>53</t>
  </si>
  <si>
    <t>54</t>
  </si>
  <si>
    <t>55</t>
  </si>
  <si>
    <t>56</t>
  </si>
  <si>
    <t>Отчет 
об исполнении муниципальной программы
 по состоянию на 30 сентября 2017</t>
  </si>
  <si>
    <t>Готовность объекта 88,9%. Срок исполнения декабрь 2017г.</t>
  </si>
  <si>
    <t xml:space="preserve">Приложение 3
 к письму УСП № 584  
от «_16_» октября 2017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</si>
</sst>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0" x14ac:knownFonts="1">
    <font>
      <sz val="11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8" fillId="0" borderId="0" xfId="0" applyFont="1"/>
    <xf numFmtId="0" fontId="2" fillId="0" borderId="1" xfId="0" applyFont="1" applyBorder="1" applyAlignment="1">
      <alignment horizontal="center" vertical="center" wrapText="1"/>
    </xf>
    <xf numFmtId="49" fontId="8" fillId="0" borderId="0" xfId="0" applyNumberFormat="1" applyFont="1"/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justify" vertical="top" wrapText="1"/>
    </xf>
    <xf numFmtId="49" fontId="0" fillId="0" borderId="0" xfId="0" applyNumberFormat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12" fillId="0" borderId="0" xfId="0" applyFont="1"/>
    <xf numFmtId="0" fontId="6" fillId="0" borderId="1" xfId="0" applyFont="1" applyBorder="1" applyAlignment="1">
      <alignment horizontal="justify"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justify" vertical="top" wrapText="1"/>
    </xf>
    <xf numFmtId="164" fontId="9" fillId="0" borderId="1" xfId="0" applyNumberFormat="1" applyFont="1" applyBorder="1" applyAlignment="1">
      <alignment horizontal="center" vertical="top" wrapText="1"/>
    </xf>
    <xf numFmtId="164" fontId="0" fillId="0" borderId="0" xfId="0" applyNumberFormat="1"/>
    <xf numFmtId="0" fontId="0" fillId="0" borderId="0" xfId="0"/>
    <xf numFmtId="0" fontId="3" fillId="0" borderId="0" xfId="0" applyFont="1" applyAlignment="1">
      <alignment horizontal="justify"/>
    </xf>
    <xf numFmtId="164" fontId="3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3" fillId="0" borderId="9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64" fontId="19" fillId="0" borderId="1" xfId="0" applyNumberFormat="1" applyFont="1" applyBorder="1" applyAlignment="1">
      <alignment horizontal="center" vertical="top" wrapText="1"/>
    </xf>
    <xf numFmtId="0" fontId="13" fillId="2" borderId="1" xfId="0" applyFont="1" applyFill="1" applyBorder="1" applyAlignment="1">
      <alignment horizontal="justify" vertical="top" wrapText="1"/>
    </xf>
    <xf numFmtId="164" fontId="9" fillId="2" borderId="1" xfId="0" applyNumberFormat="1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164" fontId="3" fillId="0" borderId="9" xfId="0" applyNumberFormat="1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7" xfId="0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justify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164" fontId="9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justify"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164" fontId="9" fillId="0" borderId="1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horizontal="left" wrapText="1"/>
    </xf>
    <xf numFmtId="0" fontId="3" fillId="0" borderId="7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49" fontId="16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9"/>
  <sheetViews>
    <sheetView tabSelected="1" topLeftCell="A44" zoomScale="75" zoomScaleNormal="75" workbookViewId="0">
      <selection activeCell="H67" sqref="H67"/>
    </sheetView>
  </sheetViews>
  <sheetFormatPr defaultRowHeight="15" x14ac:dyDescent="0.25"/>
  <cols>
    <col min="1" max="1" width="9.140625" style="17"/>
    <col min="2" max="2" width="10.28515625" style="6" customWidth="1"/>
    <col min="3" max="3" width="31.28515625" customWidth="1"/>
    <col min="4" max="4" width="15" style="10" customWidth="1"/>
    <col min="5" max="5" width="12" style="10" customWidth="1"/>
    <col min="6" max="6" width="13.28515625" customWidth="1"/>
    <col min="7" max="8" width="13.5703125" customWidth="1"/>
    <col min="9" max="9" width="5.85546875" customWidth="1"/>
    <col min="10" max="10" width="8.42578125" customWidth="1"/>
    <col min="11" max="11" width="16.85546875" customWidth="1"/>
    <col min="12" max="12" width="10.140625" customWidth="1"/>
    <col min="13" max="13" width="13.140625" customWidth="1"/>
  </cols>
  <sheetData>
    <row r="1" spans="1:13" ht="48.75" customHeight="1" x14ac:dyDescent="0.25">
      <c r="B1" s="3"/>
      <c r="C1" s="1"/>
      <c r="D1" s="7"/>
      <c r="E1" s="7"/>
      <c r="F1" s="1"/>
      <c r="G1" s="1"/>
      <c r="H1" s="1"/>
      <c r="I1" s="1"/>
      <c r="J1" s="1"/>
      <c r="K1" s="120" t="s">
        <v>116</v>
      </c>
      <c r="L1" s="120"/>
      <c r="M1" s="120"/>
    </row>
    <row r="2" spans="1:13" ht="51.75" customHeight="1" x14ac:dyDescent="0.25">
      <c r="B2" s="118" t="s">
        <v>114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x14ac:dyDescent="0.25">
      <c r="B3" s="3"/>
      <c r="C3" s="1"/>
      <c r="D3" s="7"/>
      <c r="E3" s="7"/>
      <c r="F3" s="1"/>
      <c r="G3" s="1"/>
      <c r="H3" s="1"/>
      <c r="I3" s="1"/>
      <c r="J3" s="1"/>
      <c r="K3" s="1"/>
      <c r="L3" s="1"/>
      <c r="M3" s="1"/>
    </row>
    <row r="4" spans="1:13" ht="39.75" customHeight="1" x14ac:dyDescent="0.25">
      <c r="B4" s="121" t="s">
        <v>20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</row>
    <row r="5" spans="1:13" ht="44.25" customHeight="1" x14ac:dyDescent="0.25">
      <c r="B5" s="121" t="s">
        <v>21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</row>
    <row r="6" spans="1:13" ht="25.5" customHeight="1" x14ac:dyDescent="0.25">
      <c r="A6" s="74" t="s">
        <v>27</v>
      </c>
      <c r="B6" s="76" t="s">
        <v>28</v>
      </c>
      <c r="C6" s="74" t="s">
        <v>29</v>
      </c>
      <c r="D6" s="74" t="s">
        <v>30</v>
      </c>
      <c r="E6" s="74" t="s">
        <v>0</v>
      </c>
      <c r="F6" s="74" t="s">
        <v>1</v>
      </c>
      <c r="G6" s="74" t="s">
        <v>2</v>
      </c>
      <c r="H6" s="74" t="s">
        <v>3</v>
      </c>
      <c r="I6" s="74" t="s">
        <v>4</v>
      </c>
      <c r="J6" s="74"/>
      <c r="K6" s="74"/>
      <c r="L6" s="74" t="s">
        <v>101</v>
      </c>
      <c r="M6" s="74"/>
    </row>
    <row r="7" spans="1:13" ht="15" customHeight="1" x14ac:dyDescent="0.25">
      <c r="A7" s="131"/>
      <c r="B7" s="76"/>
      <c r="C7" s="74"/>
      <c r="D7" s="74"/>
      <c r="E7" s="74"/>
      <c r="F7" s="74"/>
      <c r="G7" s="74"/>
      <c r="H7" s="74"/>
      <c r="I7" s="74" t="s">
        <v>100</v>
      </c>
      <c r="J7" s="74"/>
      <c r="K7" s="74" t="s">
        <v>32</v>
      </c>
      <c r="L7" s="74"/>
      <c r="M7" s="74"/>
    </row>
    <row r="8" spans="1:13" ht="50.25" customHeight="1" x14ac:dyDescent="0.25">
      <c r="A8" s="131"/>
      <c r="B8" s="76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</row>
    <row r="9" spans="1:13" x14ac:dyDescent="0.25">
      <c r="A9" s="29">
        <v>1</v>
      </c>
      <c r="B9" s="4" t="s">
        <v>31</v>
      </c>
      <c r="C9" s="2">
        <v>3</v>
      </c>
      <c r="D9" s="8">
        <v>4</v>
      </c>
      <c r="E9" s="8">
        <v>5</v>
      </c>
      <c r="F9" s="2">
        <v>6</v>
      </c>
      <c r="G9" s="2">
        <v>7</v>
      </c>
      <c r="H9" s="2">
        <v>8</v>
      </c>
      <c r="I9" s="75">
        <v>9</v>
      </c>
      <c r="J9" s="75"/>
      <c r="K9" s="2">
        <v>10</v>
      </c>
      <c r="L9" s="75">
        <v>11</v>
      </c>
      <c r="M9" s="75"/>
    </row>
    <row r="10" spans="1:13" ht="51.75" customHeight="1" x14ac:dyDescent="0.25">
      <c r="A10" s="30" t="s">
        <v>33</v>
      </c>
      <c r="B10" s="65" t="s">
        <v>22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</row>
    <row r="11" spans="1:13" ht="27" customHeight="1" x14ac:dyDescent="0.25">
      <c r="A11" s="30" t="s">
        <v>34</v>
      </c>
      <c r="B11" s="122" t="s">
        <v>50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4"/>
    </row>
    <row r="12" spans="1:13" ht="45" customHeight="1" x14ac:dyDescent="0.25">
      <c r="A12" s="30" t="s">
        <v>38</v>
      </c>
      <c r="B12" s="49" t="s">
        <v>35</v>
      </c>
      <c r="C12" s="52" t="s">
        <v>36</v>
      </c>
      <c r="D12" s="55" t="s">
        <v>37</v>
      </c>
      <c r="E12" s="9" t="s">
        <v>6</v>
      </c>
      <c r="F12" s="12">
        <v>176522</v>
      </c>
      <c r="G12" s="12">
        <v>176522</v>
      </c>
      <c r="H12" s="12">
        <v>37206.9</v>
      </c>
      <c r="I12" s="66">
        <f>H12-G12</f>
        <v>-139315.1</v>
      </c>
      <c r="J12" s="66"/>
      <c r="K12" s="12">
        <f t="shared" ref="K12:K23" si="0">H12/G12*100</f>
        <v>21.077769343198018</v>
      </c>
      <c r="L12" s="61" t="s">
        <v>115</v>
      </c>
      <c r="M12" s="62"/>
    </row>
    <row r="13" spans="1:13" ht="41.25" customHeight="1" x14ac:dyDescent="0.25">
      <c r="A13" s="30" t="s">
        <v>39</v>
      </c>
      <c r="B13" s="50"/>
      <c r="C13" s="53"/>
      <c r="D13" s="125"/>
      <c r="E13" s="9" t="s">
        <v>7</v>
      </c>
      <c r="F13" s="12">
        <v>9397.2000000000007</v>
      </c>
      <c r="G13" s="12">
        <v>9397.2000000000007</v>
      </c>
      <c r="H13" s="37">
        <v>7370.8</v>
      </c>
      <c r="I13" s="66">
        <f t="shared" ref="I13:I24" si="1">H13-G13</f>
        <v>-2026.4000000000005</v>
      </c>
      <c r="J13" s="66"/>
      <c r="K13" s="12">
        <f t="shared" si="0"/>
        <v>78.436129911037327</v>
      </c>
      <c r="L13" s="63"/>
      <c r="M13" s="64"/>
    </row>
    <row r="14" spans="1:13" s="17" customFormat="1" ht="16.5" customHeight="1" x14ac:dyDescent="0.25">
      <c r="A14" s="30" t="s">
        <v>41</v>
      </c>
      <c r="B14" s="51"/>
      <c r="C14" s="54"/>
      <c r="D14" s="56"/>
      <c r="E14" s="36" t="s">
        <v>11</v>
      </c>
      <c r="F14" s="35">
        <f>F12+F13</f>
        <v>185919.2</v>
      </c>
      <c r="G14" s="35">
        <f>G12+G13</f>
        <v>185919.2</v>
      </c>
      <c r="H14" s="35">
        <f>H12+H13</f>
        <v>44577.700000000004</v>
      </c>
      <c r="I14" s="45">
        <f>I12+I13</f>
        <v>-141341.5</v>
      </c>
      <c r="J14" s="46"/>
      <c r="K14" s="35">
        <f>H14/G14*100</f>
        <v>23.976921157147839</v>
      </c>
      <c r="L14" s="126"/>
      <c r="M14" s="127"/>
    </row>
    <row r="15" spans="1:13" ht="26.25" customHeight="1" x14ac:dyDescent="0.25">
      <c r="A15" s="30" t="s">
        <v>42</v>
      </c>
      <c r="B15" s="49" t="s">
        <v>31</v>
      </c>
      <c r="C15" s="52" t="s">
        <v>54</v>
      </c>
      <c r="D15" s="55" t="s">
        <v>40</v>
      </c>
      <c r="E15" s="9" t="s">
        <v>6</v>
      </c>
      <c r="F15" s="12">
        <v>766.5</v>
      </c>
      <c r="G15" s="12">
        <v>766.5</v>
      </c>
      <c r="H15" s="12">
        <v>766.5</v>
      </c>
      <c r="I15" s="66">
        <f t="shared" si="1"/>
        <v>0</v>
      </c>
      <c r="J15" s="66"/>
      <c r="K15" s="12">
        <v>0</v>
      </c>
      <c r="L15" s="65"/>
      <c r="M15" s="65"/>
    </row>
    <row r="16" spans="1:13" ht="26.25" customHeight="1" x14ac:dyDescent="0.25">
      <c r="A16" s="30" t="s">
        <v>43</v>
      </c>
      <c r="B16" s="50"/>
      <c r="C16" s="53"/>
      <c r="D16" s="125"/>
      <c r="E16" s="9" t="s">
        <v>7</v>
      </c>
      <c r="F16" s="12">
        <v>4396.6000000000004</v>
      </c>
      <c r="G16" s="12">
        <v>4396.6000000000004</v>
      </c>
      <c r="H16" s="12">
        <v>271.60000000000002</v>
      </c>
      <c r="I16" s="66">
        <f t="shared" si="1"/>
        <v>-4125</v>
      </c>
      <c r="J16" s="66"/>
      <c r="K16" s="12">
        <v>0</v>
      </c>
      <c r="L16" s="65"/>
      <c r="M16" s="65"/>
    </row>
    <row r="17" spans="1:13" ht="26.25" customHeight="1" x14ac:dyDescent="0.25">
      <c r="A17" s="30" t="s">
        <v>44</v>
      </c>
      <c r="B17" s="50"/>
      <c r="C17" s="53"/>
      <c r="D17" s="125"/>
      <c r="E17" s="9" t="s">
        <v>8</v>
      </c>
      <c r="F17" s="12">
        <v>0</v>
      </c>
      <c r="G17" s="12">
        <v>0</v>
      </c>
      <c r="H17" s="12">
        <v>0</v>
      </c>
      <c r="I17" s="66">
        <f t="shared" si="1"/>
        <v>0</v>
      </c>
      <c r="J17" s="66"/>
      <c r="K17" s="12">
        <v>0</v>
      </c>
      <c r="L17" s="65"/>
      <c r="M17" s="65"/>
    </row>
    <row r="18" spans="1:13" s="17" customFormat="1" ht="18" customHeight="1" x14ac:dyDescent="0.25">
      <c r="A18" s="30" t="s">
        <v>45</v>
      </c>
      <c r="B18" s="51"/>
      <c r="C18" s="54"/>
      <c r="D18" s="56"/>
      <c r="E18" s="36" t="s">
        <v>11</v>
      </c>
      <c r="F18" s="35">
        <f>F15+F16+F17</f>
        <v>5163.1000000000004</v>
      </c>
      <c r="G18" s="35">
        <f>_GoBack+G16+G17</f>
        <v>5163.1000000000004</v>
      </c>
      <c r="H18" s="35">
        <f>H15+H16+H17</f>
        <v>1038.0999999999999</v>
      </c>
      <c r="I18" s="45">
        <f>I15+I16+I17</f>
        <v>-4125</v>
      </c>
      <c r="J18" s="46"/>
      <c r="K18" s="35">
        <f>H18/G18*100</f>
        <v>20.106137785438978</v>
      </c>
      <c r="L18" s="43"/>
      <c r="M18" s="44"/>
    </row>
    <row r="19" spans="1:13" ht="26.25" customHeight="1" x14ac:dyDescent="0.25">
      <c r="A19" s="30" t="s">
        <v>46</v>
      </c>
      <c r="B19" s="108"/>
      <c r="C19" s="78" t="s">
        <v>10</v>
      </c>
      <c r="D19" s="73" t="s">
        <v>5</v>
      </c>
      <c r="E19" s="9" t="s">
        <v>6</v>
      </c>
      <c r="F19" s="12">
        <f>F15</f>
        <v>766.5</v>
      </c>
      <c r="G19" s="12">
        <f>_GoBack</f>
        <v>766.5</v>
      </c>
      <c r="H19" s="12">
        <f>H15</f>
        <v>766.5</v>
      </c>
      <c r="I19" s="66">
        <f t="shared" si="1"/>
        <v>0</v>
      </c>
      <c r="J19" s="66"/>
      <c r="K19" s="12">
        <v>0</v>
      </c>
      <c r="L19" s="69"/>
      <c r="M19" s="69"/>
    </row>
    <row r="20" spans="1:13" ht="26.25" customHeight="1" x14ac:dyDescent="0.25">
      <c r="A20" s="30" t="s">
        <v>47</v>
      </c>
      <c r="B20" s="109"/>
      <c r="C20" s="79"/>
      <c r="D20" s="73"/>
      <c r="E20" s="9" t="s">
        <v>7</v>
      </c>
      <c r="F20" s="12">
        <f>F16</f>
        <v>4396.6000000000004</v>
      </c>
      <c r="G20" s="12">
        <f>G16</f>
        <v>4396.6000000000004</v>
      </c>
      <c r="H20" s="12">
        <f>H16</f>
        <v>271.60000000000002</v>
      </c>
      <c r="I20" s="66">
        <f t="shared" si="1"/>
        <v>-4125</v>
      </c>
      <c r="J20" s="66"/>
      <c r="K20" s="12">
        <v>0</v>
      </c>
      <c r="L20" s="69"/>
      <c r="M20" s="69"/>
    </row>
    <row r="21" spans="1:13" ht="26.25" customHeight="1" x14ac:dyDescent="0.25">
      <c r="A21" s="30" t="s">
        <v>48</v>
      </c>
      <c r="B21" s="109"/>
      <c r="C21" s="79"/>
      <c r="D21" s="73"/>
      <c r="E21" s="9" t="s">
        <v>8</v>
      </c>
      <c r="F21" s="12">
        <f>F17</f>
        <v>0</v>
      </c>
      <c r="G21" s="12">
        <f>G17</f>
        <v>0</v>
      </c>
      <c r="H21" s="12">
        <f>H17</f>
        <v>0</v>
      </c>
      <c r="I21" s="66">
        <f t="shared" si="1"/>
        <v>0</v>
      </c>
      <c r="J21" s="66"/>
      <c r="K21" s="12">
        <v>0</v>
      </c>
      <c r="L21" s="69"/>
      <c r="M21" s="69"/>
    </row>
    <row r="22" spans="1:13" ht="26.25" customHeight="1" x14ac:dyDescent="0.25">
      <c r="A22" s="30" t="s">
        <v>49</v>
      </c>
      <c r="B22" s="109"/>
      <c r="C22" s="79"/>
      <c r="D22" s="73" t="s">
        <v>9</v>
      </c>
      <c r="E22" s="9" t="s">
        <v>6</v>
      </c>
      <c r="F22" s="12">
        <f t="shared" ref="F22:H23" si="2">F12</f>
        <v>176522</v>
      </c>
      <c r="G22" s="12">
        <f t="shared" si="2"/>
        <v>176522</v>
      </c>
      <c r="H22" s="12">
        <f t="shared" si="2"/>
        <v>37206.9</v>
      </c>
      <c r="I22" s="66">
        <f t="shared" si="1"/>
        <v>-139315.1</v>
      </c>
      <c r="J22" s="66"/>
      <c r="K22" s="12">
        <f t="shared" si="0"/>
        <v>21.077769343198018</v>
      </c>
      <c r="L22" s="69"/>
      <c r="M22" s="69"/>
    </row>
    <row r="23" spans="1:13" ht="26.25" customHeight="1" x14ac:dyDescent="0.25">
      <c r="A23" s="30" t="s">
        <v>52</v>
      </c>
      <c r="B23" s="109"/>
      <c r="C23" s="80"/>
      <c r="D23" s="73"/>
      <c r="E23" s="9" t="s">
        <v>7</v>
      </c>
      <c r="F23" s="12">
        <f t="shared" si="2"/>
        <v>9397.2000000000007</v>
      </c>
      <c r="G23" s="12">
        <f t="shared" si="2"/>
        <v>9397.2000000000007</v>
      </c>
      <c r="H23" s="12">
        <f t="shared" si="2"/>
        <v>7370.8</v>
      </c>
      <c r="I23" s="66">
        <f t="shared" si="1"/>
        <v>-2026.4000000000005</v>
      </c>
      <c r="J23" s="66"/>
      <c r="K23" s="12">
        <f t="shared" si="0"/>
        <v>78.436129911037327</v>
      </c>
      <c r="L23" s="69"/>
      <c r="M23" s="69"/>
    </row>
    <row r="24" spans="1:13" ht="26.25" customHeight="1" x14ac:dyDescent="0.25">
      <c r="A24" s="30" t="s">
        <v>56</v>
      </c>
      <c r="B24" s="110"/>
      <c r="C24" s="69" t="s">
        <v>11</v>
      </c>
      <c r="D24" s="69"/>
      <c r="E24" s="21"/>
      <c r="F24" s="19">
        <f>SUM(F19:F23)</f>
        <v>191082.30000000002</v>
      </c>
      <c r="G24" s="19">
        <f t="shared" ref="G24:H24" si="3">SUM(G19:G23)</f>
        <v>191082.30000000002</v>
      </c>
      <c r="H24" s="19">
        <f t="shared" si="3"/>
        <v>45615.8</v>
      </c>
      <c r="I24" s="66">
        <f t="shared" si="1"/>
        <v>-145466.5</v>
      </c>
      <c r="J24" s="66"/>
      <c r="K24" s="19">
        <f t="shared" ref="K24" si="4">H24/G24*100</f>
        <v>23.872331450898383</v>
      </c>
      <c r="L24" s="77"/>
      <c r="M24" s="77"/>
    </row>
    <row r="25" spans="1:13" ht="23.25" customHeight="1" x14ac:dyDescent="0.25">
      <c r="A25" s="30" t="s">
        <v>57</v>
      </c>
      <c r="B25" s="43" t="s">
        <v>51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44"/>
    </row>
    <row r="26" spans="1:13" s="17" customFormat="1" ht="30" customHeight="1" x14ac:dyDescent="0.25">
      <c r="A26" s="30" t="s">
        <v>58</v>
      </c>
      <c r="B26" s="98">
        <v>3</v>
      </c>
      <c r="C26" s="101" t="s">
        <v>53</v>
      </c>
      <c r="D26" s="40" t="s">
        <v>5</v>
      </c>
      <c r="E26" s="23" t="s">
        <v>6</v>
      </c>
      <c r="F26" s="31">
        <v>691</v>
      </c>
      <c r="G26" s="31">
        <v>691</v>
      </c>
      <c r="H26" s="31">
        <v>541</v>
      </c>
      <c r="I26" s="66">
        <f t="shared" ref="I26" si="5">H26-G26</f>
        <v>-150</v>
      </c>
      <c r="J26" s="66"/>
      <c r="K26" s="31">
        <f>H26/G26*100</f>
        <v>78.292329956584666</v>
      </c>
      <c r="L26" s="65"/>
      <c r="M26" s="65"/>
    </row>
    <row r="27" spans="1:13" s="17" customFormat="1" ht="30" customHeight="1" x14ac:dyDescent="0.25">
      <c r="A27" s="30" t="s">
        <v>59</v>
      </c>
      <c r="B27" s="99"/>
      <c r="C27" s="102"/>
      <c r="D27" s="41"/>
      <c r="E27" s="23" t="s">
        <v>7</v>
      </c>
      <c r="F27" s="31">
        <v>54578.9</v>
      </c>
      <c r="G27" s="31">
        <v>54578.9</v>
      </c>
      <c r="H27" s="31">
        <v>36370.9</v>
      </c>
      <c r="I27" s="66">
        <f t="shared" ref="I27:I33" si="6">H27-G27</f>
        <v>-18208</v>
      </c>
      <c r="J27" s="66"/>
      <c r="K27" s="31">
        <f>H27/G27*100</f>
        <v>66.639122444754292</v>
      </c>
      <c r="L27" s="65"/>
      <c r="M27" s="65"/>
    </row>
    <row r="28" spans="1:13" s="17" customFormat="1" ht="30" customHeight="1" x14ac:dyDescent="0.25">
      <c r="A28" s="30" t="s">
        <v>60</v>
      </c>
      <c r="B28" s="99"/>
      <c r="C28" s="102"/>
      <c r="D28" s="41"/>
      <c r="E28" s="23" t="s">
        <v>8</v>
      </c>
      <c r="F28" s="31">
        <v>300</v>
      </c>
      <c r="G28" s="31">
        <v>300</v>
      </c>
      <c r="H28" s="31">
        <v>152.4</v>
      </c>
      <c r="I28" s="66">
        <f t="shared" si="6"/>
        <v>-147.6</v>
      </c>
      <c r="J28" s="66"/>
      <c r="K28" s="31">
        <f>H28/G28*100</f>
        <v>50.8</v>
      </c>
      <c r="L28" s="65"/>
      <c r="M28" s="65"/>
    </row>
    <row r="29" spans="1:13" s="17" customFormat="1" ht="17.25" customHeight="1" x14ac:dyDescent="0.25">
      <c r="A29" s="30" t="s">
        <v>61</v>
      </c>
      <c r="B29" s="100"/>
      <c r="C29" s="103"/>
      <c r="D29" s="42"/>
      <c r="E29" s="32" t="s">
        <v>11</v>
      </c>
      <c r="F29" s="31">
        <f>F26+F27+F28</f>
        <v>55569.9</v>
      </c>
      <c r="G29" s="31">
        <f>G26+G27+G28</f>
        <v>55569.9</v>
      </c>
      <c r="H29" s="31">
        <f>H26+H27+H28</f>
        <v>37064.300000000003</v>
      </c>
      <c r="I29" s="45">
        <f>I26+I27+I28</f>
        <v>-18505.599999999999</v>
      </c>
      <c r="J29" s="46"/>
      <c r="K29" s="31">
        <f>H29/G29*100</f>
        <v>66.698518442538131</v>
      </c>
      <c r="L29" s="43"/>
      <c r="M29" s="44"/>
    </row>
    <row r="30" spans="1:13" s="17" customFormat="1" ht="30" customHeight="1" x14ac:dyDescent="0.25">
      <c r="A30" s="30" t="s">
        <v>62</v>
      </c>
      <c r="B30" s="132"/>
      <c r="C30" s="133" t="s">
        <v>13</v>
      </c>
      <c r="D30" s="136" t="s">
        <v>5</v>
      </c>
      <c r="E30" s="32" t="s">
        <v>6</v>
      </c>
      <c r="F30" s="31">
        <f t="shared" ref="F30:H32" si="7">F26</f>
        <v>691</v>
      </c>
      <c r="G30" s="31">
        <f t="shared" si="7"/>
        <v>691</v>
      </c>
      <c r="H30" s="31">
        <f t="shared" si="7"/>
        <v>541</v>
      </c>
      <c r="I30" s="66">
        <f t="shared" si="6"/>
        <v>-150</v>
      </c>
      <c r="J30" s="66"/>
      <c r="K30" s="31">
        <f>K26</f>
        <v>78.292329956584666</v>
      </c>
      <c r="L30" s="43"/>
      <c r="M30" s="44"/>
    </row>
    <row r="31" spans="1:13" s="17" customFormat="1" ht="30" customHeight="1" x14ac:dyDescent="0.25">
      <c r="A31" s="30" t="s">
        <v>63</v>
      </c>
      <c r="B31" s="132"/>
      <c r="C31" s="134"/>
      <c r="D31" s="136"/>
      <c r="E31" s="32" t="s">
        <v>7</v>
      </c>
      <c r="F31" s="31">
        <f t="shared" si="7"/>
        <v>54578.9</v>
      </c>
      <c r="G31" s="31">
        <f t="shared" si="7"/>
        <v>54578.9</v>
      </c>
      <c r="H31" s="31">
        <f t="shared" si="7"/>
        <v>36370.9</v>
      </c>
      <c r="I31" s="66">
        <f t="shared" si="6"/>
        <v>-18208</v>
      </c>
      <c r="J31" s="66"/>
      <c r="K31" s="31">
        <f>K27</f>
        <v>66.639122444754292</v>
      </c>
      <c r="L31" s="43"/>
      <c r="M31" s="44"/>
    </row>
    <row r="32" spans="1:13" s="17" customFormat="1" ht="30" customHeight="1" x14ac:dyDescent="0.25">
      <c r="A32" s="30" t="s">
        <v>67</v>
      </c>
      <c r="B32" s="132"/>
      <c r="C32" s="135"/>
      <c r="D32" s="136"/>
      <c r="E32" s="32" t="s">
        <v>8</v>
      </c>
      <c r="F32" s="31">
        <f t="shared" si="7"/>
        <v>300</v>
      </c>
      <c r="G32" s="31">
        <f t="shared" si="7"/>
        <v>300</v>
      </c>
      <c r="H32" s="31">
        <f t="shared" si="7"/>
        <v>152.4</v>
      </c>
      <c r="I32" s="66">
        <f t="shared" si="6"/>
        <v>-147.6</v>
      </c>
      <c r="J32" s="66"/>
      <c r="K32" s="31">
        <f>K28</f>
        <v>50.8</v>
      </c>
      <c r="L32" s="43"/>
      <c r="M32" s="44"/>
    </row>
    <row r="33" spans="1:13" s="17" customFormat="1" ht="26.25" customHeight="1" x14ac:dyDescent="0.25">
      <c r="A33" s="30" t="s">
        <v>68</v>
      </c>
      <c r="B33" s="132"/>
      <c r="C33" s="67" t="s">
        <v>55</v>
      </c>
      <c r="D33" s="68"/>
      <c r="E33" s="24"/>
      <c r="F33" s="31">
        <f>F30+F31+F32</f>
        <v>55569.9</v>
      </c>
      <c r="G33" s="31">
        <f>G30+G31+G32</f>
        <v>55569.9</v>
      </c>
      <c r="H33" s="31">
        <f>H30+H31+H32</f>
        <v>37064.300000000003</v>
      </c>
      <c r="I33" s="66">
        <f t="shared" si="6"/>
        <v>-18505.599999999999</v>
      </c>
      <c r="J33" s="66"/>
      <c r="K33" s="31">
        <f>H33/G33*100</f>
        <v>66.698518442538131</v>
      </c>
      <c r="L33" s="43"/>
      <c r="M33" s="44"/>
    </row>
    <row r="34" spans="1:13" s="17" customFormat="1" ht="31.5" customHeight="1" x14ac:dyDescent="0.25">
      <c r="A34" s="30" t="s">
        <v>69</v>
      </c>
      <c r="B34" s="43" t="s">
        <v>64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44"/>
    </row>
    <row r="35" spans="1:13" ht="26.25" customHeight="1" x14ac:dyDescent="0.25">
      <c r="A35" s="30" t="s">
        <v>70</v>
      </c>
      <c r="B35" s="49" t="s">
        <v>65</v>
      </c>
      <c r="C35" s="52" t="s">
        <v>66</v>
      </c>
      <c r="D35" s="40" t="s">
        <v>5</v>
      </c>
      <c r="E35" s="9" t="s">
        <v>6</v>
      </c>
      <c r="F35" s="12">
        <v>189</v>
      </c>
      <c r="G35" s="12">
        <v>189</v>
      </c>
      <c r="H35" s="12">
        <v>189</v>
      </c>
      <c r="I35" s="66">
        <f t="shared" ref="I35" si="8">H35-G35</f>
        <v>0</v>
      </c>
      <c r="J35" s="66"/>
      <c r="K35" s="12">
        <f>H35/G35*100</f>
        <v>100</v>
      </c>
      <c r="L35" s="67"/>
      <c r="M35" s="68"/>
    </row>
    <row r="36" spans="1:13" ht="26.25" customHeight="1" x14ac:dyDescent="0.25">
      <c r="A36" s="30" t="s">
        <v>73</v>
      </c>
      <c r="B36" s="50"/>
      <c r="C36" s="53"/>
      <c r="D36" s="41"/>
      <c r="E36" s="9" t="s">
        <v>7</v>
      </c>
      <c r="F36" s="12">
        <v>4300</v>
      </c>
      <c r="G36" s="12">
        <v>4300</v>
      </c>
      <c r="H36" s="12">
        <v>3248.1</v>
      </c>
      <c r="I36" s="66">
        <f t="shared" ref="I36:I51" si="9">H36-G36</f>
        <v>-1051.9000000000001</v>
      </c>
      <c r="J36" s="66"/>
      <c r="K36" s="12">
        <f t="shared" ref="K36:K65" si="10">H36/G36*100</f>
        <v>75.537209302325579</v>
      </c>
      <c r="L36" s="81"/>
      <c r="M36" s="81"/>
    </row>
    <row r="37" spans="1:13" ht="26.25" customHeight="1" x14ac:dyDescent="0.25">
      <c r="A37" s="30" t="s">
        <v>74</v>
      </c>
      <c r="B37" s="50"/>
      <c r="C37" s="53"/>
      <c r="D37" s="41"/>
      <c r="E37" s="9" t="s">
        <v>8</v>
      </c>
      <c r="F37" s="12">
        <v>0</v>
      </c>
      <c r="G37" s="12">
        <v>0</v>
      </c>
      <c r="H37" s="12">
        <v>0</v>
      </c>
      <c r="I37" s="66">
        <f t="shared" si="9"/>
        <v>0</v>
      </c>
      <c r="J37" s="66"/>
      <c r="K37" s="12">
        <v>0</v>
      </c>
      <c r="L37" s="81"/>
      <c r="M37" s="81"/>
    </row>
    <row r="38" spans="1:13" s="17" customFormat="1" ht="17.25" customHeight="1" x14ac:dyDescent="0.25">
      <c r="A38" s="30" t="s">
        <v>75</v>
      </c>
      <c r="B38" s="50"/>
      <c r="C38" s="53"/>
      <c r="D38" s="42"/>
      <c r="E38" s="36" t="s">
        <v>11</v>
      </c>
      <c r="F38" s="35">
        <f>F35+F36</f>
        <v>4489</v>
      </c>
      <c r="G38" s="35">
        <f>G35+G36</f>
        <v>4489</v>
      </c>
      <c r="H38" s="35">
        <f>H35+H36</f>
        <v>3437.1</v>
      </c>
      <c r="I38" s="45">
        <f>I35+I36</f>
        <v>-1051.9000000000001</v>
      </c>
      <c r="J38" s="46"/>
      <c r="K38" s="35">
        <f>H38/G38*100</f>
        <v>76.567164179104481</v>
      </c>
      <c r="L38" s="47"/>
      <c r="M38" s="48"/>
    </row>
    <row r="39" spans="1:13" ht="26.25" customHeight="1" x14ac:dyDescent="0.25">
      <c r="A39" s="30" t="s">
        <v>76</v>
      </c>
      <c r="B39" s="50"/>
      <c r="C39" s="53"/>
      <c r="D39" s="55" t="s">
        <v>12</v>
      </c>
      <c r="E39" s="9" t="s">
        <v>7</v>
      </c>
      <c r="F39" s="12">
        <v>80</v>
      </c>
      <c r="G39" s="12">
        <v>80</v>
      </c>
      <c r="H39" s="12">
        <v>79</v>
      </c>
      <c r="I39" s="66">
        <f t="shared" si="9"/>
        <v>-1</v>
      </c>
      <c r="J39" s="66"/>
      <c r="K39" s="12">
        <f t="shared" si="10"/>
        <v>98.75</v>
      </c>
      <c r="L39" s="81"/>
      <c r="M39" s="81"/>
    </row>
    <row r="40" spans="1:13" s="17" customFormat="1" ht="16.5" customHeight="1" x14ac:dyDescent="0.25">
      <c r="A40" s="30" t="s">
        <v>77</v>
      </c>
      <c r="B40" s="51"/>
      <c r="C40" s="54"/>
      <c r="D40" s="56"/>
      <c r="E40" s="36" t="s">
        <v>11</v>
      </c>
      <c r="F40" s="35">
        <f>F39</f>
        <v>80</v>
      </c>
      <c r="G40" s="35">
        <f>G39</f>
        <v>80</v>
      </c>
      <c r="H40" s="35">
        <f>H39</f>
        <v>79</v>
      </c>
      <c r="I40" s="45">
        <f>I39</f>
        <v>-1</v>
      </c>
      <c r="J40" s="46"/>
      <c r="K40" s="35">
        <f>K39</f>
        <v>98.75</v>
      </c>
      <c r="L40" s="47"/>
      <c r="M40" s="48"/>
    </row>
    <row r="41" spans="1:13" ht="54.75" customHeight="1" x14ac:dyDescent="0.25">
      <c r="A41" s="30" t="s">
        <v>78</v>
      </c>
      <c r="B41" s="57" t="s">
        <v>71</v>
      </c>
      <c r="C41" s="52" t="s">
        <v>72</v>
      </c>
      <c r="D41" s="55" t="s">
        <v>5</v>
      </c>
      <c r="E41" s="9" t="s">
        <v>7</v>
      </c>
      <c r="F41" s="12">
        <v>836.2</v>
      </c>
      <c r="G41" s="12">
        <v>836.2</v>
      </c>
      <c r="H41" s="12">
        <v>608.9</v>
      </c>
      <c r="I41" s="66">
        <f t="shared" si="9"/>
        <v>-227.30000000000007</v>
      </c>
      <c r="J41" s="66"/>
      <c r="K41" s="12">
        <f t="shared" si="10"/>
        <v>72.817507773259976</v>
      </c>
      <c r="L41" s="47"/>
      <c r="M41" s="48"/>
    </row>
    <row r="42" spans="1:13" s="17" customFormat="1" ht="18" customHeight="1" x14ac:dyDescent="0.25">
      <c r="A42" s="30" t="s">
        <v>80</v>
      </c>
      <c r="B42" s="58"/>
      <c r="C42" s="54"/>
      <c r="D42" s="56"/>
      <c r="E42" s="36" t="s">
        <v>11</v>
      </c>
      <c r="F42" s="35">
        <f>F41</f>
        <v>836.2</v>
      </c>
      <c r="G42" s="35">
        <f>G41</f>
        <v>836.2</v>
      </c>
      <c r="H42" s="35">
        <f>H41</f>
        <v>608.9</v>
      </c>
      <c r="I42" s="45">
        <f>I41</f>
        <v>-227.30000000000007</v>
      </c>
      <c r="J42" s="46"/>
      <c r="K42" s="35">
        <f>K41</f>
        <v>72.817507773259976</v>
      </c>
      <c r="L42" s="47"/>
      <c r="M42" s="48"/>
    </row>
    <row r="43" spans="1:13" ht="26.25" customHeight="1" x14ac:dyDescent="0.25">
      <c r="A43" s="30" t="s">
        <v>81</v>
      </c>
      <c r="B43" s="82" t="s">
        <v>79</v>
      </c>
      <c r="C43" s="83"/>
      <c r="D43" s="73" t="s">
        <v>5</v>
      </c>
      <c r="E43" s="9" t="s">
        <v>6</v>
      </c>
      <c r="F43" s="12">
        <f>F35</f>
        <v>189</v>
      </c>
      <c r="G43" s="12">
        <f>G35</f>
        <v>189</v>
      </c>
      <c r="H43" s="12">
        <f>H35</f>
        <v>189</v>
      </c>
      <c r="I43" s="66">
        <f t="shared" si="9"/>
        <v>0</v>
      </c>
      <c r="J43" s="66"/>
      <c r="K43" s="12">
        <v>0</v>
      </c>
      <c r="L43" s="81"/>
      <c r="M43" s="81"/>
    </row>
    <row r="44" spans="1:13" ht="26.25" customHeight="1" x14ac:dyDescent="0.25">
      <c r="A44" s="30" t="s">
        <v>82</v>
      </c>
      <c r="B44" s="84"/>
      <c r="C44" s="85"/>
      <c r="D44" s="73"/>
      <c r="E44" s="9" t="s">
        <v>7</v>
      </c>
      <c r="F44" s="12">
        <f>F36+F41</f>
        <v>5136.2</v>
      </c>
      <c r="G44" s="12">
        <f>G36+G41</f>
        <v>5136.2</v>
      </c>
      <c r="H44" s="12">
        <f>H36+H41</f>
        <v>3857</v>
      </c>
      <c r="I44" s="66">
        <f t="shared" si="9"/>
        <v>-1279.1999999999998</v>
      </c>
      <c r="J44" s="66"/>
      <c r="K44" s="12">
        <f t="shared" si="10"/>
        <v>75.094427787079937</v>
      </c>
      <c r="L44" s="81"/>
      <c r="M44" s="81"/>
    </row>
    <row r="45" spans="1:13" ht="26.25" customHeight="1" x14ac:dyDescent="0.25">
      <c r="A45" s="30" t="s">
        <v>83</v>
      </c>
      <c r="B45" s="84"/>
      <c r="C45" s="85"/>
      <c r="D45" s="73"/>
      <c r="E45" s="9" t="s">
        <v>8</v>
      </c>
      <c r="F45" s="12">
        <f>F37</f>
        <v>0</v>
      </c>
      <c r="G45" s="12">
        <f>G37</f>
        <v>0</v>
      </c>
      <c r="H45" s="12">
        <f>H37</f>
        <v>0</v>
      </c>
      <c r="I45" s="66">
        <f t="shared" si="9"/>
        <v>0</v>
      </c>
      <c r="J45" s="66"/>
      <c r="K45" s="12">
        <v>0</v>
      </c>
      <c r="L45" s="81"/>
      <c r="M45" s="81"/>
    </row>
    <row r="46" spans="1:13" ht="26.25" customHeight="1" x14ac:dyDescent="0.25">
      <c r="A46" s="30" t="s">
        <v>84</v>
      </c>
      <c r="B46" s="86"/>
      <c r="C46" s="87"/>
      <c r="D46" s="9" t="s">
        <v>12</v>
      </c>
      <c r="E46" s="9" t="s">
        <v>7</v>
      </c>
      <c r="F46" s="12">
        <f t="shared" ref="F46:H46" si="11">F39</f>
        <v>80</v>
      </c>
      <c r="G46" s="12">
        <f t="shared" si="11"/>
        <v>80</v>
      </c>
      <c r="H46" s="12">
        <f t="shared" si="11"/>
        <v>79</v>
      </c>
      <c r="I46" s="66">
        <f t="shared" si="9"/>
        <v>-1</v>
      </c>
      <c r="J46" s="66"/>
      <c r="K46" s="12">
        <f t="shared" si="10"/>
        <v>98.75</v>
      </c>
      <c r="L46" s="81"/>
      <c r="M46" s="81"/>
    </row>
    <row r="47" spans="1:13" ht="26.25" customHeight="1" x14ac:dyDescent="0.25">
      <c r="A47" s="30" t="s">
        <v>86</v>
      </c>
      <c r="B47" s="5"/>
      <c r="C47" s="33" t="s">
        <v>11</v>
      </c>
      <c r="D47" s="34"/>
      <c r="E47" s="11"/>
      <c r="F47" s="12">
        <f>F43+F44+F45+F46</f>
        <v>5405.2</v>
      </c>
      <c r="G47" s="12">
        <f>G43+G44+G45+G46</f>
        <v>5405.2</v>
      </c>
      <c r="H47" s="13">
        <f>H44+H45+H46+H43</f>
        <v>4125</v>
      </c>
      <c r="I47" s="66">
        <f t="shared" si="9"/>
        <v>-1280.1999999999998</v>
      </c>
      <c r="J47" s="66"/>
      <c r="K47" s="12">
        <f t="shared" si="10"/>
        <v>76.315399985199434</v>
      </c>
      <c r="L47" s="81"/>
      <c r="M47" s="81"/>
    </row>
    <row r="48" spans="1:13" ht="27" customHeight="1" x14ac:dyDescent="0.25">
      <c r="A48" s="30" t="s">
        <v>87</v>
      </c>
      <c r="B48" s="88" t="s">
        <v>26</v>
      </c>
      <c r="C48" s="89"/>
      <c r="D48" s="90"/>
      <c r="E48" s="38" t="s">
        <v>6</v>
      </c>
      <c r="F48" s="39">
        <f>F19+F22+F30+F43</f>
        <v>178168.5</v>
      </c>
      <c r="G48" s="39">
        <f>G19+G22+G30+G43</f>
        <v>178168.5</v>
      </c>
      <c r="H48" s="39">
        <f>H19+H22+H30+H43</f>
        <v>38703.4</v>
      </c>
      <c r="I48" s="106">
        <f t="shared" si="9"/>
        <v>-139465.1</v>
      </c>
      <c r="J48" s="106"/>
      <c r="K48" s="39">
        <f t="shared" si="10"/>
        <v>21.72291959577591</v>
      </c>
      <c r="L48" s="107"/>
      <c r="M48" s="107"/>
    </row>
    <row r="49" spans="1:14" ht="27" customHeight="1" x14ac:dyDescent="0.25">
      <c r="A49" s="30" t="s">
        <v>88</v>
      </c>
      <c r="B49" s="91"/>
      <c r="C49" s="92"/>
      <c r="D49" s="93"/>
      <c r="E49" s="38" t="s">
        <v>14</v>
      </c>
      <c r="F49" s="39">
        <f>F20+F23+F31+F44+F46</f>
        <v>73588.899999999994</v>
      </c>
      <c r="G49" s="39">
        <f>G20+G23+G31+G44+G46</f>
        <v>73588.899999999994</v>
      </c>
      <c r="H49" s="39">
        <f>H20+H23+H31+H44+H46</f>
        <v>47949.3</v>
      </c>
      <c r="I49" s="106">
        <f t="shared" si="9"/>
        <v>-25639.599999999991</v>
      </c>
      <c r="J49" s="106"/>
      <c r="K49" s="39">
        <f t="shared" si="10"/>
        <v>65.158332302833728</v>
      </c>
      <c r="L49" s="107"/>
      <c r="M49" s="107"/>
    </row>
    <row r="50" spans="1:14" ht="27" customHeight="1" x14ac:dyDescent="0.25">
      <c r="A50" s="30" t="s">
        <v>89</v>
      </c>
      <c r="B50" s="91"/>
      <c r="C50" s="92"/>
      <c r="D50" s="93"/>
      <c r="E50" s="38" t="s">
        <v>8</v>
      </c>
      <c r="F50" s="39">
        <f>F21+F32+F45</f>
        <v>300</v>
      </c>
      <c r="G50" s="39">
        <f>G21+G28+G45</f>
        <v>300</v>
      </c>
      <c r="H50" s="39">
        <f>H21+H32+H45</f>
        <v>152.4</v>
      </c>
      <c r="I50" s="106">
        <f t="shared" si="9"/>
        <v>-147.6</v>
      </c>
      <c r="J50" s="106"/>
      <c r="K50" s="39">
        <f t="shared" si="10"/>
        <v>50.8</v>
      </c>
      <c r="L50" s="107"/>
      <c r="M50" s="107"/>
    </row>
    <row r="51" spans="1:14" ht="27" customHeight="1" x14ac:dyDescent="0.25">
      <c r="A51" s="30" t="s">
        <v>90</v>
      </c>
      <c r="B51" s="94"/>
      <c r="C51" s="95"/>
      <c r="D51" s="96"/>
      <c r="E51" s="38" t="s">
        <v>11</v>
      </c>
      <c r="F51" s="39">
        <f>F48+F49+F50</f>
        <v>252057.4</v>
      </c>
      <c r="G51" s="39">
        <f>G48+G49+G50</f>
        <v>252057.4</v>
      </c>
      <c r="H51" s="39">
        <f>H48+H49+H50</f>
        <v>86805.1</v>
      </c>
      <c r="I51" s="106">
        <f t="shared" si="9"/>
        <v>-165252.29999999999</v>
      </c>
      <c r="J51" s="106"/>
      <c r="K51" s="39">
        <f t="shared" si="10"/>
        <v>34.438623900746421</v>
      </c>
      <c r="L51" s="107"/>
      <c r="M51" s="107"/>
    </row>
    <row r="52" spans="1:14" s="17" customFormat="1" ht="27" customHeight="1" x14ac:dyDescent="0.25">
      <c r="A52" s="30" t="s">
        <v>91</v>
      </c>
      <c r="B52" s="20"/>
      <c r="C52" s="70" t="s">
        <v>25</v>
      </c>
      <c r="D52" s="71"/>
      <c r="E52" s="71"/>
      <c r="F52" s="71"/>
      <c r="G52" s="71"/>
      <c r="H52" s="71"/>
      <c r="I52" s="71"/>
      <c r="J52" s="71"/>
      <c r="K52" s="71"/>
      <c r="L52" s="71"/>
      <c r="M52" s="72"/>
    </row>
    <row r="53" spans="1:14" s="17" customFormat="1" ht="27" customHeight="1" x14ac:dyDescent="0.25">
      <c r="A53" s="30" t="s">
        <v>92</v>
      </c>
      <c r="B53" s="108"/>
      <c r="C53" s="111" t="s">
        <v>85</v>
      </c>
      <c r="D53" s="112"/>
      <c r="E53" s="26" t="s">
        <v>6</v>
      </c>
      <c r="F53" s="22">
        <f t="shared" ref="F53:H54" si="12">F60</f>
        <v>176522</v>
      </c>
      <c r="G53" s="22">
        <f t="shared" si="12"/>
        <v>176522</v>
      </c>
      <c r="H53" s="22">
        <f t="shared" si="12"/>
        <v>37206.9</v>
      </c>
      <c r="I53" s="66">
        <f t="shared" ref="I53" si="13">H53-G53</f>
        <v>-139315.1</v>
      </c>
      <c r="J53" s="66"/>
      <c r="K53" s="22">
        <f>K60</f>
        <v>21.077769343198018</v>
      </c>
      <c r="L53" s="27"/>
      <c r="M53" s="28"/>
    </row>
    <row r="54" spans="1:14" s="17" customFormat="1" ht="27" customHeight="1" x14ac:dyDescent="0.25">
      <c r="A54" s="30" t="s">
        <v>93</v>
      </c>
      <c r="B54" s="109"/>
      <c r="C54" s="113"/>
      <c r="D54" s="114"/>
      <c r="E54" s="26" t="s">
        <v>14</v>
      </c>
      <c r="F54" s="22">
        <f t="shared" si="12"/>
        <v>9397.2000000000007</v>
      </c>
      <c r="G54" s="22">
        <v>9290.6</v>
      </c>
      <c r="H54" s="22">
        <f>H13</f>
        <v>7370.8</v>
      </c>
      <c r="I54" s="66">
        <f t="shared" ref="I54:I65" si="14">H54-G54</f>
        <v>-1919.8000000000002</v>
      </c>
      <c r="J54" s="66"/>
      <c r="K54" s="22">
        <f>K61</f>
        <v>78.436129911037327</v>
      </c>
      <c r="L54" s="27"/>
      <c r="M54" s="28"/>
    </row>
    <row r="55" spans="1:14" s="17" customFormat="1" ht="27" customHeight="1" x14ac:dyDescent="0.25">
      <c r="A55" s="30" t="s">
        <v>94</v>
      </c>
      <c r="B55" s="110"/>
      <c r="C55" s="115"/>
      <c r="D55" s="116"/>
      <c r="E55" s="14" t="s">
        <v>16</v>
      </c>
      <c r="F55" s="25">
        <f>F53+F54</f>
        <v>185919.2</v>
      </c>
      <c r="G55" s="25">
        <f>G53+G54</f>
        <v>185812.6</v>
      </c>
      <c r="H55" s="25">
        <f>H53+H54</f>
        <v>44577.700000000004</v>
      </c>
      <c r="I55" s="117">
        <f t="shared" si="14"/>
        <v>-141234.9</v>
      </c>
      <c r="J55" s="117"/>
      <c r="K55" s="25">
        <f>K62</f>
        <v>23.976921157147839</v>
      </c>
      <c r="L55" s="27"/>
      <c r="M55" s="28"/>
    </row>
    <row r="56" spans="1:14" ht="39.75" customHeight="1" x14ac:dyDescent="0.25">
      <c r="A56" s="30" t="s">
        <v>95</v>
      </c>
      <c r="B56" s="104"/>
      <c r="C56" s="69" t="s">
        <v>15</v>
      </c>
      <c r="D56" s="69"/>
      <c r="E56" s="11" t="s">
        <v>6</v>
      </c>
      <c r="F56" s="12">
        <f>F19+F30+F43</f>
        <v>1646.5</v>
      </c>
      <c r="G56" s="12">
        <f>G19+G30+G43</f>
        <v>1646.5</v>
      </c>
      <c r="H56" s="12">
        <f>H19+H30+H43</f>
        <v>1496.5</v>
      </c>
      <c r="I56" s="66">
        <f t="shared" si="14"/>
        <v>-150</v>
      </c>
      <c r="J56" s="66"/>
      <c r="K56" s="12">
        <f t="shared" si="10"/>
        <v>90.889766170665041</v>
      </c>
      <c r="L56" s="105"/>
      <c r="M56" s="105"/>
      <c r="N56" s="16"/>
    </row>
    <row r="57" spans="1:14" ht="27" customHeight="1" x14ac:dyDescent="0.25">
      <c r="A57" s="30" t="s">
        <v>96</v>
      </c>
      <c r="B57" s="104"/>
      <c r="C57" s="69"/>
      <c r="D57" s="69"/>
      <c r="E57" s="11" t="s">
        <v>14</v>
      </c>
      <c r="F57" s="12">
        <f>F20+F31+F44</f>
        <v>64111.7</v>
      </c>
      <c r="G57" s="12">
        <f>G20+G31+G36+G41</f>
        <v>64111.7</v>
      </c>
      <c r="H57" s="12">
        <f>H20+H31+H44</f>
        <v>40499.5</v>
      </c>
      <c r="I57" s="66">
        <f t="shared" si="14"/>
        <v>-23612.199999999997</v>
      </c>
      <c r="J57" s="66"/>
      <c r="K57" s="12">
        <f t="shared" si="10"/>
        <v>63.170216980675917</v>
      </c>
      <c r="L57" s="69"/>
      <c r="M57" s="69"/>
      <c r="N57" s="16"/>
    </row>
    <row r="58" spans="1:14" ht="27" customHeight="1" x14ac:dyDescent="0.25">
      <c r="A58" s="30" t="s">
        <v>97</v>
      </c>
      <c r="B58" s="104"/>
      <c r="C58" s="69"/>
      <c r="D58" s="69"/>
      <c r="E58" s="11" t="s">
        <v>8</v>
      </c>
      <c r="F58" s="12">
        <f>F21+F32+F45</f>
        <v>300</v>
      </c>
      <c r="G58" s="12">
        <f>G21+G32+G45</f>
        <v>300</v>
      </c>
      <c r="H58" s="12">
        <f>H50</f>
        <v>152.4</v>
      </c>
      <c r="I58" s="66">
        <f t="shared" si="14"/>
        <v>-147.6</v>
      </c>
      <c r="J58" s="66"/>
      <c r="K58" s="22">
        <f t="shared" si="10"/>
        <v>50.8</v>
      </c>
      <c r="L58" s="69"/>
      <c r="M58" s="69"/>
      <c r="N58" s="16"/>
    </row>
    <row r="59" spans="1:14" ht="27" customHeight="1" x14ac:dyDescent="0.25">
      <c r="A59" s="30" t="s">
        <v>98</v>
      </c>
      <c r="B59" s="104"/>
      <c r="C59" s="69"/>
      <c r="D59" s="69"/>
      <c r="E59" s="14" t="s">
        <v>16</v>
      </c>
      <c r="F59" s="15">
        <f>SUM(F56:F58)</f>
        <v>66058.2</v>
      </c>
      <c r="G59" s="15">
        <f t="shared" ref="G59:H59" si="15">SUM(G56:G58)</f>
        <v>66058.2</v>
      </c>
      <c r="H59" s="15">
        <f t="shared" si="15"/>
        <v>42148.4</v>
      </c>
      <c r="I59" s="117">
        <f t="shared" si="14"/>
        <v>-23909.799999999996</v>
      </c>
      <c r="J59" s="117"/>
      <c r="K59" s="25">
        <f t="shared" si="10"/>
        <v>63.804947758189002</v>
      </c>
      <c r="L59" s="69"/>
      <c r="M59" s="69"/>
      <c r="N59" s="16"/>
    </row>
    <row r="60" spans="1:14" ht="27" customHeight="1" x14ac:dyDescent="0.25">
      <c r="A60" s="30" t="s">
        <v>108</v>
      </c>
      <c r="B60" s="104"/>
      <c r="C60" s="69" t="s">
        <v>17</v>
      </c>
      <c r="D60" s="69"/>
      <c r="E60" s="11" t="s">
        <v>6</v>
      </c>
      <c r="F60" s="12">
        <f t="shared" ref="F60:H61" si="16">F22</f>
        <v>176522</v>
      </c>
      <c r="G60" s="12">
        <f t="shared" si="16"/>
        <v>176522</v>
      </c>
      <c r="H60" s="12">
        <f t="shared" si="16"/>
        <v>37206.9</v>
      </c>
      <c r="I60" s="66">
        <f t="shared" si="14"/>
        <v>-139315.1</v>
      </c>
      <c r="J60" s="66"/>
      <c r="K60" s="12">
        <f t="shared" si="10"/>
        <v>21.077769343198018</v>
      </c>
      <c r="L60" s="69"/>
      <c r="M60" s="69"/>
    </row>
    <row r="61" spans="1:14" ht="27" customHeight="1" x14ac:dyDescent="0.25">
      <c r="A61" s="30" t="s">
        <v>109</v>
      </c>
      <c r="B61" s="104"/>
      <c r="C61" s="69"/>
      <c r="D61" s="69"/>
      <c r="E61" s="11" t="s">
        <v>7</v>
      </c>
      <c r="F61" s="12">
        <f t="shared" si="16"/>
        <v>9397.2000000000007</v>
      </c>
      <c r="G61" s="12">
        <f t="shared" si="16"/>
        <v>9397.2000000000007</v>
      </c>
      <c r="H61" s="12">
        <f t="shared" si="16"/>
        <v>7370.8</v>
      </c>
      <c r="I61" s="66">
        <f t="shared" si="14"/>
        <v>-2026.4000000000005</v>
      </c>
      <c r="J61" s="66"/>
      <c r="K61" s="12">
        <f t="shared" si="10"/>
        <v>78.436129911037327</v>
      </c>
      <c r="L61" s="69"/>
      <c r="M61" s="69"/>
    </row>
    <row r="62" spans="1:14" ht="27" customHeight="1" x14ac:dyDescent="0.25">
      <c r="A62" s="30" t="s">
        <v>110</v>
      </c>
      <c r="B62" s="104"/>
      <c r="C62" s="69"/>
      <c r="D62" s="69"/>
      <c r="E62" s="14" t="s">
        <v>18</v>
      </c>
      <c r="F62" s="15">
        <f>F60+F61</f>
        <v>185919.2</v>
      </c>
      <c r="G62" s="15">
        <f>G60+G61</f>
        <v>185919.2</v>
      </c>
      <c r="H62" s="15">
        <f>H60+H61</f>
        <v>44577.700000000004</v>
      </c>
      <c r="I62" s="117">
        <f t="shared" si="14"/>
        <v>-141341.5</v>
      </c>
      <c r="J62" s="117"/>
      <c r="K62" s="15">
        <f t="shared" si="10"/>
        <v>23.976921157147839</v>
      </c>
      <c r="L62" s="69"/>
      <c r="M62" s="69"/>
    </row>
    <row r="63" spans="1:14" ht="27" customHeight="1" x14ac:dyDescent="0.25">
      <c r="A63" s="30" t="s">
        <v>111</v>
      </c>
      <c r="B63" s="104"/>
      <c r="C63" s="69" t="s">
        <v>19</v>
      </c>
      <c r="D63" s="69"/>
      <c r="E63" s="11" t="s">
        <v>6</v>
      </c>
      <c r="F63" s="12">
        <v>0</v>
      </c>
      <c r="G63" s="12">
        <v>0</v>
      </c>
      <c r="H63" s="12">
        <v>0</v>
      </c>
      <c r="I63" s="66">
        <f t="shared" si="14"/>
        <v>0</v>
      </c>
      <c r="J63" s="66"/>
      <c r="K63" s="12">
        <v>0</v>
      </c>
      <c r="L63" s="69"/>
      <c r="M63" s="69"/>
    </row>
    <row r="64" spans="1:14" ht="27" customHeight="1" x14ac:dyDescent="0.25">
      <c r="A64" s="30" t="s">
        <v>112</v>
      </c>
      <c r="B64" s="104"/>
      <c r="C64" s="69"/>
      <c r="D64" s="69"/>
      <c r="E64" s="11" t="s">
        <v>7</v>
      </c>
      <c r="F64" s="12">
        <f>F46</f>
        <v>80</v>
      </c>
      <c r="G64" s="12">
        <f>G46</f>
        <v>80</v>
      </c>
      <c r="H64" s="12">
        <f>H46</f>
        <v>79</v>
      </c>
      <c r="I64" s="66">
        <f t="shared" si="14"/>
        <v>-1</v>
      </c>
      <c r="J64" s="66"/>
      <c r="K64" s="12">
        <f>H64/G64*100</f>
        <v>98.75</v>
      </c>
      <c r="L64" s="69"/>
      <c r="M64" s="69"/>
    </row>
    <row r="65" spans="1:13" ht="27" customHeight="1" x14ac:dyDescent="0.25">
      <c r="A65" s="30" t="s">
        <v>113</v>
      </c>
      <c r="B65" s="104"/>
      <c r="C65" s="69"/>
      <c r="D65" s="69"/>
      <c r="E65" s="14" t="s">
        <v>18</v>
      </c>
      <c r="F65" s="15">
        <f>SUM(F63:F64)</f>
        <v>80</v>
      </c>
      <c r="G65" s="15">
        <f t="shared" ref="G65:H65" si="17">SUM(G63:G64)</f>
        <v>80</v>
      </c>
      <c r="H65" s="15">
        <f t="shared" si="17"/>
        <v>79</v>
      </c>
      <c r="I65" s="117">
        <f t="shared" si="14"/>
        <v>-1</v>
      </c>
      <c r="J65" s="117"/>
      <c r="K65" s="15">
        <f t="shared" si="10"/>
        <v>98.75</v>
      </c>
      <c r="L65" s="69"/>
      <c r="M65" s="69"/>
    </row>
    <row r="66" spans="1:13" x14ac:dyDescent="0.25">
      <c r="F66" s="16"/>
      <c r="G66" s="16"/>
      <c r="H66" s="16"/>
    </row>
    <row r="67" spans="1:13" x14ac:dyDescent="0.25">
      <c r="F67" s="16"/>
    </row>
    <row r="69" spans="1:13" x14ac:dyDescent="0.25">
      <c r="B69" s="59" t="s">
        <v>23</v>
      </c>
      <c r="C69" s="59"/>
      <c r="D69" s="59"/>
      <c r="E69" s="59"/>
      <c r="F69" s="59"/>
      <c r="G69" s="59"/>
      <c r="H69" s="59"/>
      <c r="I69" s="59"/>
      <c r="J69" s="59"/>
      <c r="K69" s="59"/>
      <c r="L69" s="59"/>
    </row>
    <row r="70" spans="1:13" x14ac:dyDescent="0.25">
      <c r="B70" s="59" t="s">
        <v>107</v>
      </c>
      <c r="C70" s="59"/>
      <c r="D70" s="59"/>
      <c r="E70" s="59"/>
      <c r="F70" s="59"/>
      <c r="G70" s="59"/>
      <c r="H70" s="59"/>
      <c r="I70" s="59"/>
      <c r="J70" s="59"/>
      <c r="K70" s="59"/>
      <c r="L70" s="59"/>
    </row>
    <row r="71" spans="1:13" ht="18.75" x14ac:dyDescent="0.25">
      <c r="B71" s="60" t="s">
        <v>103</v>
      </c>
      <c r="C71" s="60"/>
      <c r="D71" s="60"/>
      <c r="E71" s="60"/>
      <c r="F71" s="60"/>
      <c r="G71" s="60"/>
      <c r="H71" s="60"/>
      <c r="I71" s="60"/>
      <c r="J71" s="60"/>
      <c r="K71" s="60"/>
      <c r="L71" s="60"/>
    </row>
    <row r="72" spans="1:13" ht="15.75" x14ac:dyDescent="0.25">
      <c r="B72" s="18"/>
      <c r="C72" s="17"/>
      <c r="D72" s="17"/>
      <c r="E72" s="17"/>
      <c r="F72" s="17"/>
      <c r="G72" s="17"/>
      <c r="H72" s="17"/>
      <c r="I72" s="17"/>
      <c r="J72" s="17"/>
      <c r="K72" s="17"/>
      <c r="L72" s="17"/>
    </row>
    <row r="73" spans="1:13" x14ac:dyDescent="0.25">
      <c r="B73" s="59" t="s">
        <v>24</v>
      </c>
      <c r="C73" s="59"/>
      <c r="D73" s="59"/>
      <c r="E73" s="59"/>
      <c r="F73" s="59"/>
      <c r="G73" s="59"/>
      <c r="H73" s="59"/>
      <c r="I73" s="59"/>
      <c r="J73" s="59"/>
      <c r="K73" s="59"/>
      <c r="L73" s="59"/>
    </row>
    <row r="74" spans="1:13" x14ac:dyDescent="0.25">
      <c r="B74" s="59" t="s">
        <v>99</v>
      </c>
      <c r="C74" s="59"/>
      <c r="D74" s="59"/>
      <c r="E74" s="59"/>
      <c r="F74" s="59"/>
      <c r="G74" s="59"/>
      <c r="H74" s="59"/>
      <c r="I74" s="59"/>
      <c r="J74" s="59"/>
      <c r="K74" s="59"/>
      <c r="L74" s="59"/>
    </row>
    <row r="75" spans="1:13" ht="18.75" x14ac:dyDescent="0.25">
      <c r="B75" s="60" t="s">
        <v>102</v>
      </c>
      <c r="C75" s="60"/>
      <c r="D75" s="60"/>
      <c r="E75" s="60"/>
      <c r="F75" s="60"/>
      <c r="G75" s="60"/>
      <c r="H75" s="60"/>
      <c r="I75" s="60"/>
      <c r="J75" s="60"/>
      <c r="K75" s="60"/>
      <c r="L75" s="60"/>
    </row>
    <row r="77" spans="1:13" x14ac:dyDescent="0.25">
      <c r="B77" s="128" t="s">
        <v>104</v>
      </c>
      <c r="C77" s="129"/>
    </row>
    <row r="78" spans="1:13" x14ac:dyDescent="0.25">
      <c r="B78" s="128" t="s">
        <v>105</v>
      </c>
      <c r="C78" s="128"/>
      <c r="D78" s="128"/>
      <c r="E78" s="128"/>
      <c r="F78" s="128"/>
      <c r="G78" s="128"/>
      <c r="H78" s="128"/>
      <c r="I78" s="128"/>
      <c r="J78" s="128"/>
      <c r="K78" s="128"/>
      <c r="L78" s="128"/>
    </row>
    <row r="79" spans="1:13" x14ac:dyDescent="0.25">
      <c r="B79" s="130" t="s">
        <v>106</v>
      </c>
      <c r="C79" s="130"/>
      <c r="D79" s="130"/>
      <c r="E79" s="130"/>
      <c r="F79" s="130"/>
      <c r="G79" s="130"/>
      <c r="H79" s="130"/>
      <c r="I79" s="130"/>
      <c r="J79" s="130"/>
      <c r="K79" s="130"/>
      <c r="L79" s="130"/>
    </row>
  </sheetData>
  <mergeCells count="166">
    <mergeCell ref="B77:C77"/>
    <mergeCell ref="B78:L78"/>
    <mergeCell ref="B79:L79"/>
    <mergeCell ref="B19:B24"/>
    <mergeCell ref="A6:A8"/>
    <mergeCell ref="I26:J26"/>
    <mergeCell ref="I27:J27"/>
    <mergeCell ref="I28:J28"/>
    <mergeCell ref="I30:J30"/>
    <mergeCell ref="I31:J31"/>
    <mergeCell ref="I32:J32"/>
    <mergeCell ref="I33:J33"/>
    <mergeCell ref="B30:B33"/>
    <mergeCell ref="C30:C32"/>
    <mergeCell ref="D30:D32"/>
    <mergeCell ref="C33:D33"/>
    <mergeCell ref="B25:M25"/>
    <mergeCell ref="B63:B65"/>
    <mergeCell ref="C63:D65"/>
    <mergeCell ref="I63:J63"/>
    <mergeCell ref="L63:M63"/>
    <mergeCell ref="I64:J64"/>
    <mergeCell ref="L64:M64"/>
    <mergeCell ref="I65:J65"/>
    <mergeCell ref="B2:M2"/>
    <mergeCell ref="K1:M1"/>
    <mergeCell ref="B4:M4"/>
    <mergeCell ref="B5:M5"/>
    <mergeCell ref="D6:D8"/>
    <mergeCell ref="H6:H8"/>
    <mergeCell ref="I15:J15"/>
    <mergeCell ref="L15:M15"/>
    <mergeCell ref="I16:J16"/>
    <mergeCell ref="B10:M10"/>
    <mergeCell ref="I9:J9"/>
    <mergeCell ref="I7:J8"/>
    <mergeCell ref="I6:K6"/>
    <mergeCell ref="B11:M11"/>
    <mergeCell ref="B12:B14"/>
    <mergeCell ref="C12:C14"/>
    <mergeCell ref="D12:D14"/>
    <mergeCell ref="I14:J14"/>
    <mergeCell ref="B15:B18"/>
    <mergeCell ref="C15:C18"/>
    <mergeCell ref="D15:D18"/>
    <mergeCell ref="I18:J18"/>
    <mergeCell ref="L14:M14"/>
    <mergeCell ref="L18:M18"/>
    <mergeCell ref="L65:M65"/>
    <mergeCell ref="L61:M61"/>
    <mergeCell ref="I62:J62"/>
    <mergeCell ref="L62:M62"/>
    <mergeCell ref="B60:B62"/>
    <mergeCell ref="C60:D62"/>
    <mergeCell ref="I60:J60"/>
    <mergeCell ref="L60:M60"/>
    <mergeCell ref="I61:J61"/>
    <mergeCell ref="I47:J47"/>
    <mergeCell ref="L47:M47"/>
    <mergeCell ref="I59:J59"/>
    <mergeCell ref="L59:M59"/>
    <mergeCell ref="I48:J48"/>
    <mergeCell ref="L48:M48"/>
    <mergeCell ref="I49:J49"/>
    <mergeCell ref="L49:M49"/>
    <mergeCell ref="I50:J50"/>
    <mergeCell ref="L50:M50"/>
    <mergeCell ref="I53:J53"/>
    <mergeCell ref="I54:J54"/>
    <mergeCell ref="I55:J55"/>
    <mergeCell ref="B56:B59"/>
    <mergeCell ref="C56:D59"/>
    <mergeCell ref="I56:J56"/>
    <mergeCell ref="L56:M56"/>
    <mergeCell ref="I57:J57"/>
    <mergeCell ref="L57:M57"/>
    <mergeCell ref="I58:J58"/>
    <mergeCell ref="L58:M58"/>
    <mergeCell ref="I51:J51"/>
    <mergeCell ref="L51:M51"/>
    <mergeCell ref="B53:B55"/>
    <mergeCell ref="C53:D55"/>
    <mergeCell ref="L44:M44"/>
    <mergeCell ref="I45:J45"/>
    <mergeCell ref="L45:M45"/>
    <mergeCell ref="L26:M26"/>
    <mergeCell ref="L27:M27"/>
    <mergeCell ref="L28:M28"/>
    <mergeCell ref="B34:M34"/>
    <mergeCell ref="L30:M30"/>
    <mergeCell ref="L31:M31"/>
    <mergeCell ref="I39:J39"/>
    <mergeCell ref="L39:M39"/>
    <mergeCell ref="I41:J41"/>
    <mergeCell ref="L41:M41"/>
    <mergeCell ref="I36:J36"/>
    <mergeCell ref="L36:M36"/>
    <mergeCell ref="I37:J37"/>
    <mergeCell ref="L37:M37"/>
    <mergeCell ref="I35:J35"/>
    <mergeCell ref="D35:D38"/>
    <mergeCell ref="I38:J38"/>
    <mergeCell ref="L38:M38"/>
    <mergeCell ref="I29:J29"/>
    <mergeCell ref="B26:B29"/>
    <mergeCell ref="C26:C29"/>
    <mergeCell ref="B71:L71"/>
    <mergeCell ref="B73:L73"/>
    <mergeCell ref="L6:M8"/>
    <mergeCell ref="L9:M9"/>
    <mergeCell ref="K7:K8"/>
    <mergeCell ref="B6:B8"/>
    <mergeCell ref="C6:C8"/>
    <mergeCell ref="E6:E8"/>
    <mergeCell ref="F6:F8"/>
    <mergeCell ref="G6:G8"/>
    <mergeCell ref="I23:J23"/>
    <mergeCell ref="L23:M23"/>
    <mergeCell ref="C24:D24"/>
    <mergeCell ref="I24:J24"/>
    <mergeCell ref="L24:M24"/>
    <mergeCell ref="C19:C23"/>
    <mergeCell ref="D19:D21"/>
    <mergeCell ref="I46:J46"/>
    <mergeCell ref="L46:M46"/>
    <mergeCell ref="B43:C46"/>
    <mergeCell ref="B48:D51"/>
    <mergeCell ref="I43:J43"/>
    <mergeCell ref="L43:M43"/>
    <mergeCell ref="I44:J44"/>
    <mergeCell ref="B74:L74"/>
    <mergeCell ref="B75:L75"/>
    <mergeCell ref="B69:L69"/>
    <mergeCell ref="B70:L70"/>
    <mergeCell ref="L12:M13"/>
    <mergeCell ref="L16:M16"/>
    <mergeCell ref="I17:J17"/>
    <mergeCell ref="L17:M17"/>
    <mergeCell ref="L35:M35"/>
    <mergeCell ref="I22:J22"/>
    <mergeCell ref="L22:M22"/>
    <mergeCell ref="C52:M52"/>
    <mergeCell ref="I12:J12"/>
    <mergeCell ref="L32:M32"/>
    <mergeCell ref="L33:M33"/>
    <mergeCell ref="I13:J13"/>
    <mergeCell ref="I19:J19"/>
    <mergeCell ref="L19:M19"/>
    <mergeCell ref="I20:J20"/>
    <mergeCell ref="L20:M20"/>
    <mergeCell ref="I21:J21"/>
    <mergeCell ref="L21:M21"/>
    <mergeCell ref="D22:D23"/>
    <mergeCell ref="D43:D45"/>
    <mergeCell ref="D26:D29"/>
    <mergeCell ref="L29:M29"/>
    <mergeCell ref="I40:J40"/>
    <mergeCell ref="L40:M40"/>
    <mergeCell ref="B35:B40"/>
    <mergeCell ref="C35:C40"/>
    <mergeCell ref="D39:D40"/>
    <mergeCell ref="B41:B42"/>
    <mergeCell ref="C41:C42"/>
    <mergeCell ref="D41:D42"/>
    <mergeCell ref="I42:J42"/>
    <mergeCell ref="L42:M42"/>
  </mergeCells>
  <pageMargins left="0.70866141732283472" right="0.70866141732283472" top="0.74803149606299213" bottom="0.55118110236220474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 квартал</vt:lpstr>
      <vt:lpstr>'3 квартал'!_GoBack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Самсоненко Оксана Валерьевна</cp:lastModifiedBy>
  <cp:lastPrinted>2016-04-25T10:09:19Z</cp:lastPrinted>
  <dcterms:created xsi:type="dcterms:W3CDTF">2015-10-19T09:40:03Z</dcterms:created>
  <dcterms:modified xsi:type="dcterms:W3CDTF">2017-10-30T05:45:04Z</dcterms:modified>
</cp:coreProperties>
</file>