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60" windowWidth="18060" windowHeight="6216"/>
  </bookViews>
  <sheets>
    <sheet name="Приложение 2" sheetId="12" r:id="rId1"/>
  </sheets>
  <definedNames>
    <definedName name="_xlnm.Print_Titles" localSheetId="0">'Приложение 2'!$5:$7</definedName>
    <definedName name="_xlnm.Print_Area" localSheetId="0">'Приложение 2'!$A$1:$M$67</definedName>
  </definedNames>
  <calcPr calcId="144525"/>
</workbook>
</file>

<file path=xl/calcChain.xml><?xml version="1.0" encoding="utf-8"?>
<calcChain xmlns="http://schemas.openxmlformats.org/spreadsheetml/2006/main">
  <c r="F62" i="12" l="1"/>
  <c r="D62" i="12"/>
  <c r="F39" i="12"/>
  <c r="D39" i="12"/>
  <c r="E43" i="12"/>
  <c r="D64" i="12" l="1"/>
  <c r="D57" i="12"/>
  <c r="D52" i="12"/>
  <c r="D49" i="12"/>
  <c r="D46" i="12"/>
  <c r="D36" i="12"/>
  <c r="D31" i="12"/>
  <c r="D23" i="12"/>
  <c r="D19" i="12"/>
  <c r="D17" i="12"/>
  <c r="D8" i="12"/>
  <c r="D66" i="12" l="1"/>
  <c r="F8" i="12"/>
  <c r="F17" i="12" l="1"/>
  <c r="F64" i="12" l="1"/>
  <c r="F57" i="12"/>
  <c r="F52" i="12"/>
  <c r="F49" i="12"/>
  <c r="F46" i="12"/>
  <c r="F36" i="12"/>
  <c r="F31" i="12"/>
  <c r="F23" i="12"/>
  <c r="F19" i="12"/>
  <c r="E50" i="12"/>
  <c r="F66" i="12" l="1"/>
  <c r="I8" i="12" l="1"/>
  <c r="G8" i="12"/>
  <c r="E11" i="12" l="1"/>
  <c r="L57" i="12"/>
  <c r="J57" i="12"/>
  <c r="I57" i="12"/>
  <c r="G57" i="12"/>
  <c r="K60" i="12"/>
  <c r="K59" i="12"/>
  <c r="H60" i="12"/>
  <c r="E60" i="12"/>
  <c r="E57" i="12" l="1"/>
  <c r="K65" i="12" l="1"/>
  <c r="H65" i="12"/>
  <c r="E65" i="12"/>
  <c r="L64" i="12"/>
  <c r="J64" i="12"/>
  <c r="I64" i="12"/>
  <c r="G64" i="12"/>
  <c r="E64" i="12"/>
  <c r="K63" i="12"/>
  <c r="H63" i="12"/>
  <c r="E63" i="12"/>
  <c r="L62" i="12"/>
  <c r="J62" i="12"/>
  <c r="I62" i="12"/>
  <c r="G62" i="12"/>
  <c r="K61" i="12"/>
  <c r="H61" i="12"/>
  <c r="E61" i="12"/>
  <c r="H59" i="12"/>
  <c r="E59" i="12"/>
  <c r="K58" i="12"/>
  <c r="H58" i="12"/>
  <c r="E58" i="12"/>
  <c r="K57" i="12"/>
  <c r="H57" i="12"/>
  <c r="K56" i="12"/>
  <c r="H56" i="12"/>
  <c r="E56" i="12"/>
  <c r="K55" i="12"/>
  <c r="H55" i="12"/>
  <c r="E55" i="12"/>
  <c r="K54" i="12"/>
  <c r="H54" i="12"/>
  <c r="E54" i="12"/>
  <c r="K53" i="12"/>
  <c r="H53" i="12"/>
  <c r="E53" i="12"/>
  <c r="L52" i="12"/>
  <c r="J52" i="12"/>
  <c r="I52" i="12"/>
  <c r="G52" i="12"/>
  <c r="K51" i="12"/>
  <c r="H51" i="12"/>
  <c r="E51" i="12"/>
  <c r="L49" i="12"/>
  <c r="J49" i="12"/>
  <c r="I49" i="12"/>
  <c r="G49" i="12"/>
  <c r="E49" i="12"/>
  <c r="K48" i="12"/>
  <c r="H48" i="12"/>
  <c r="E48" i="12"/>
  <c r="K47" i="12"/>
  <c r="H47" i="12"/>
  <c r="E47" i="12"/>
  <c r="L46" i="12"/>
  <c r="J46" i="12"/>
  <c r="I46" i="12"/>
  <c r="G46" i="12"/>
  <c r="K45" i="12"/>
  <c r="H45" i="12"/>
  <c r="E45" i="12"/>
  <c r="K44" i="12"/>
  <c r="H44" i="12"/>
  <c r="E44" i="12"/>
  <c r="K42" i="12"/>
  <c r="H42" i="12"/>
  <c r="E42" i="12"/>
  <c r="K41" i="12"/>
  <c r="H41" i="12"/>
  <c r="E41" i="12"/>
  <c r="K40" i="12"/>
  <c r="H40" i="12"/>
  <c r="E40" i="12"/>
  <c r="L39" i="12"/>
  <c r="J39" i="12"/>
  <c r="I39" i="12"/>
  <c r="G39" i="12"/>
  <c r="K38" i="12"/>
  <c r="H38" i="12"/>
  <c r="E38" i="12"/>
  <c r="K37" i="12"/>
  <c r="H37" i="12"/>
  <c r="E37" i="12"/>
  <c r="L36" i="12"/>
  <c r="J36" i="12"/>
  <c r="I36" i="12"/>
  <c r="G36" i="12"/>
  <c r="K35" i="12"/>
  <c r="H35" i="12"/>
  <c r="E35" i="12"/>
  <c r="K34" i="12"/>
  <c r="H34" i="12"/>
  <c r="E34" i="12"/>
  <c r="K33" i="12"/>
  <c r="H33" i="12"/>
  <c r="E33" i="12"/>
  <c r="H32" i="12"/>
  <c r="E32" i="12"/>
  <c r="L31" i="12"/>
  <c r="J31" i="12"/>
  <c r="I31" i="12"/>
  <c r="G31" i="12"/>
  <c r="K30" i="12"/>
  <c r="H30" i="12"/>
  <c r="E30" i="12"/>
  <c r="K29" i="12"/>
  <c r="H29" i="12"/>
  <c r="E29" i="12"/>
  <c r="K28" i="12"/>
  <c r="H28" i="12"/>
  <c r="E28" i="12"/>
  <c r="K27" i="12"/>
  <c r="H27" i="12"/>
  <c r="E27" i="12"/>
  <c r="K26" i="12"/>
  <c r="H26" i="12"/>
  <c r="E26" i="12"/>
  <c r="K25" i="12"/>
  <c r="H25" i="12"/>
  <c r="E25" i="12"/>
  <c r="K24" i="12"/>
  <c r="H24" i="12"/>
  <c r="E24" i="12"/>
  <c r="L23" i="12"/>
  <c r="J23" i="12"/>
  <c r="I23" i="12"/>
  <c r="G23" i="12"/>
  <c r="K22" i="12"/>
  <c r="H22" i="12"/>
  <c r="E22" i="12"/>
  <c r="K21" i="12"/>
  <c r="H21" i="12"/>
  <c r="E21" i="12"/>
  <c r="K20" i="12"/>
  <c r="H20" i="12"/>
  <c r="E20" i="12"/>
  <c r="L19" i="12"/>
  <c r="J19" i="12"/>
  <c r="I19" i="12"/>
  <c r="G19" i="12"/>
  <c r="K18" i="12"/>
  <c r="H18" i="12"/>
  <c r="E18" i="12"/>
  <c r="L17" i="12"/>
  <c r="J17" i="12"/>
  <c r="I17" i="12"/>
  <c r="G17" i="12"/>
  <c r="K16" i="12"/>
  <c r="H16" i="12"/>
  <c r="E16" i="12"/>
  <c r="K15" i="12"/>
  <c r="H15" i="12"/>
  <c r="E15" i="12"/>
  <c r="K14" i="12"/>
  <c r="H14" i="12"/>
  <c r="E14" i="12"/>
  <c r="K13" i="12"/>
  <c r="H13" i="12"/>
  <c r="E13" i="12"/>
  <c r="K12" i="12"/>
  <c r="H12" i="12"/>
  <c r="E12" i="12"/>
  <c r="K11" i="12"/>
  <c r="H11" i="12"/>
  <c r="K10" i="12"/>
  <c r="H10" i="12"/>
  <c r="E10" i="12"/>
  <c r="K9" i="12"/>
  <c r="H9" i="12"/>
  <c r="E9" i="12"/>
  <c r="L8" i="12"/>
  <c r="J8" i="12"/>
  <c r="H62" i="12" l="1"/>
  <c r="H49" i="12"/>
  <c r="K49" i="12"/>
  <c r="K64" i="12"/>
  <c r="K36" i="12"/>
  <c r="H31" i="12"/>
  <c r="H23" i="12"/>
  <c r="K62" i="12"/>
  <c r="E62" i="12"/>
  <c r="K52" i="12"/>
  <c r="H36" i="12"/>
  <c r="H17" i="12"/>
  <c r="E17" i="12"/>
  <c r="K46" i="12"/>
  <c r="H39" i="12"/>
  <c r="K39" i="12"/>
  <c r="K31" i="12"/>
  <c r="K23" i="12"/>
  <c r="J66" i="12"/>
  <c r="K19" i="12"/>
  <c r="K17" i="12"/>
  <c r="H64" i="12"/>
  <c r="G66" i="12"/>
  <c r="H52" i="12"/>
  <c r="H46" i="12"/>
  <c r="H19" i="12"/>
  <c r="H8" i="12"/>
  <c r="E52" i="12"/>
  <c r="E46" i="12"/>
  <c r="E39" i="12"/>
  <c r="E36" i="12"/>
  <c r="E31" i="12"/>
  <c r="E23" i="12"/>
  <c r="E19" i="12"/>
  <c r="E8" i="12"/>
  <c r="L66" i="12"/>
  <c r="K8" i="12"/>
  <c r="I66" i="12"/>
  <c r="K66" i="12" l="1"/>
  <c r="H66" i="12"/>
  <c r="E66" i="12"/>
</calcChain>
</file>

<file path=xl/sharedStrings.xml><?xml version="1.0" encoding="utf-8"?>
<sst xmlns="http://schemas.openxmlformats.org/spreadsheetml/2006/main" count="119" uniqueCount="102">
  <si>
    <t>(тыс. рублей)</t>
  </si>
  <si>
    <t>Приложение 2</t>
  </si>
  <si>
    <t>к пояснительной записке</t>
  </si>
  <si>
    <t>Наименование</t>
  </si>
  <si>
    <t>Раздел</t>
  </si>
  <si>
    <t>Подраздел</t>
  </si>
  <si>
    <t>Уточнения
(+;-)</t>
  </si>
  <si>
    <t>Общегосударственные вопросы</t>
  </si>
  <si>
    <t/>
  </si>
  <si>
    <t>Судебная система</t>
  </si>
  <si>
    <t>Резервные фонды</t>
  </si>
  <si>
    <t>Национальная оборона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</si>
  <si>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</si>
  <si>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</si>
  <si>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</si>
  <si>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</si>
  <si>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</si>
  <si>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</si>
  <si>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</si>
  <si>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</si>
  <si>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</si>
  <si>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</si>
  <si>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</si>
  <si>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</si>
  <si>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</si>
  <si>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</si>
  <si>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</si>
  <si>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</si>
  <si>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</si>
  <si>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</si>
  <si>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</si>
  <si>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</si>
  <si>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</si>
  <si>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</si>
  <si>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</si>
  <si>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</si>
  <si>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</si>
  <si>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</si>
  <si>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</si>
  <si>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</si>
  <si>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</si>
  <si>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</si>
  <si>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</si>
  <si>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</si>
  <si>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ВСЕГО</t>
  </si>
  <si>
    <t>Сумма на 2021 год</t>
  </si>
  <si>
    <t>Обеспечение проведения выборов и референдумов</t>
  </si>
  <si>
    <t>Уточненный план на 2021 год с учетом изменений</t>
  </si>
  <si>
    <t>Спорт высших достижений</t>
  </si>
  <si>
    <t>Утверждено решением Думы города Югорска от 24.12.2019 
№ 106</t>
  </si>
  <si>
    <t>Сумма на 2022 год</t>
  </si>
  <si>
    <t>Уточненный план на 2022 год с учетом изменений</t>
  </si>
  <si>
    <t>Причины отклонения</t>
  </si>
  <si>
    <t xml:space="preserve">Приложение 2 </t>
  </si>
  <si>
    <t>Функционирование высшего должностного лица субъекта Российской Федерации и муниципального образования (содержание главы города Югорска)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</si>
  <si>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(содержание Думы города Югорска)</t>
  </si>
  <si>
    <t>Обеспечение деятельности финансовых, налоговых и таможенных органов и органов финансового (финансово-бюджетного) надзора (содержание департамента финансов администрации города Югорска, контрольно - счетной палаты города Югорска)</t>
  </si>
  <si>
    <t xml:space="preserve">Мобилизационная и вневойсковая подготовка </t>
  </si>
  <si>
    <t>Другие вопросы в области национальной безопасности и правоохранительной деятельности (функционирование системы видеонаблюдения, обеспечение деятельности добровольных народных дружин)</t>
  </si>
  <si>
    <t>Лесное хозяйство                                                               (содержание МАУ "Городское лесничество")</t>
  </si>
  <si>
    <t xml:space="preserve">Другие вопросы в области национальной экономики (мероприятия в сфере охраны труда, по градостроительной деятельности, по землеустройству и землепользованию, субсидии субьектам малого и среднего предпринимательства) </t>
  </si>
  <si>
    <t>Другие вопросы в области жилищно-коммунального хозяйства (содержание департамента жилищно - коммунального и строительного комплекса администрации города Югорска)</t>
  </si>
  <si>
    <t>Другие вопросы в области образования (содержание МКУ "Централизованная бухгалтерия учреждений образования", МКУ "Центр материально - технического и информационно - методического обеспечения",  управления образования администрации города Югорска)</t>
  </si>
  <si>
    <t>Другие вопросы в области культуры, кинематографии (содержание управления культуры администрации города Югорска)</t>
  </si>
  <si>
    <t>Другие вопросы в области физической культуры и спорта (содержание управления социальной политики администрации города Югорска)</t>
  </si>
  <si>
    <t>Общеэкономические вопросы (организация трудоустройства несовершеннолетних и других категорий граждан)</t>
  </si>
  <si>
    <t>Защита населения и территории от чрезвычайных ситуаций природного и техногенного характера, пожарная безопасность</t>
  </si>
  <si>
    <t>Санитарно-эпидемиологическое благополучие</t>
  </si>
  <si>
    <t>Другие общегосударственные вопросы (содержание департамента муниципальной собственности и градостроительства, субвенция по созданию и осуществлению деятельности муниципальных комиссий по делам несовершеннолетних и защите их прав, субвенция по созданию административных комиссий, содержание МКУ "Централизованная бухгалтерия", МКУ "Служба обеспечения органов местного самоуправления", расходы на содержание муниципального имущества, здания администрации города и др.)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</si>
  <si>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</si>
  <si>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</si>
  <si>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охраны окружающей среды (субвенция в сфере обращения с твердыми коммунальными отходами и другие мероприятия)</t>
  </si>
  <si>
    <t>Информация по уточнению бюджета города Югорска в разрезе функциональной структуры расходов бюджета города Югорска на 2024 год</t>
  </si>
  <si>
    <t>Сумма на 2024 год</t>
  </si>
  <si>
    <t>Уточненный план на 2024 год с учетом изменений</t>
  </si>
  <si>
    <r>
      <t>Утверждено решением Думы города Югорска от 19.12.2023</t>
    </r>
    <r>
      <rPr>
        <b/>
        <sz val="12"/>
        <color rgb="FFFF0000"/>
        <rFont val="PT Astra Serif"/>
        <family val="1"/>
        <charset val="204"/>
      </rPr>
      <t xml:space="preserve">
</t>
    </r>
    <r>
      <rPr>
        <b/>
        <sz val="12"/>
        <rFont val="PT Astra Serif"/>
        <family val="1"/>
        <charset val="204"/>
      </rPr>
      <t>№ 97</t>
    </r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</si>
  <si>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</si>
  <si>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Профессиональная подготовка, переподготока и повышение квалификация</t>
  </si>
  <si>
    <t>Поступление ассигнований на реализацию наказов избирателей депутатам Тюменской областной Думы</t>
  </si>
  <si>
    <r>
      <rPr>
        <sz val="12"/>
        <rFont val="PT Astra Serif"/>
        <family val="1"/>
        <charset val="204"/>
      </rPr>
      <t>Увеличение ассигнований за счет средств бюджета автономного округа и местного бюджета: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 xml:space="preserve">- на установку ограждения вокруг здания МБУ ДО "Детская школа искусств" (ул. 40 лет Победы, д. 12);  </t>
    </r>
    <r>
      <rPr>
        <sz val="12"/>
        <color rgb="FFFF0000"/>
        <rFont val="PT Astra Serif"/>
        <family val="1"/>
        <charset val="204"/>
      </rPr>
      <t xml:space="preserve">          
</t>
    </r>
    <r>
      <rPr>
        <sz val="12"/>
        <rFont val="PT Astra Serif"/>
        <family val="1"/>
        <charset val="204"/>
      </rPr>
      <t xml:space="preserve">- по иным межбюджетным трансфертам на реализацию наказов избирателей депутатам Думы Ханты-Мансийского автономного округа - Югры               </t>
    </r>
    <r>
      <rPr>
        <sz val="12"/>
        <color rgb="FFFF0000"/>
        <rFont val="PT Astra Serif"/>
        <family val="1"/>
        <charset val="204"/>
      </rPr>
      <t xml:space="preserve">                                                                       </t>
    </r>
  </si>
  <si>
    <t xml:space="preserve">Увеличение ассигнований за счет средств местного бюджета на организацию профессионального дополнительного образования муниципальных служащих </t>
  </si>
  <si>
    <t>Экономия по оплате труда, начислениям на выплаты по оплате труда в МКУ "Централизованная бухгалтерия учреждений образования" в связи с имеющимися вакантными должностями</t>
  </si>
  <si>
    <t>Поступление иных межбюджетных трансфертов за счет средств бюджета автономного округа на реализацию наказов избирателей депутатам Думы Ханты-Мансийского автономного округа - Югры</t>
  </si>
  <si>
    <t>Перемещение ассигнований между кодами бюджетной классификации</t>
  </si>
  <si>
    <t>Увеличение ассигнований за счет средств местного бюджета на выплату  единовременной материальной помощи в связи с трудной жизненной ситуацией и чрезвычайной ситуацией</t>
  </si>
  <si>
    <t>Увеличение ассигнований за счет средств местного бюджета на:
- оплату услуг по аттестации соответствия рабочих мест; 
- модернизацию системы видеонаблюдения</t>
  </si>
  <si>
    <t>Увеличение ассигнований за счет средств местного бюджета на: 
- содержание МАУ «Городское лесничество»;
- организацию и проведение эколого - социального мероприятия</t>
  </si>
  <si>
    <r>
      <rPr>
        <sz val="12"/>
        <rFont val="PT Astra Serif"/>
        <family val="1"/>
        <charset val="204"/>
      </rPr>
      <t xml:space="preserve">Увеличение ассигнований за счет средств местного бюджета на:                                                                                                                                                                                                                                                                 - освещение по ул. Арантурская (от ул.Южная до 1 км); 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устройство пешеходных переходов и светофорных объектов;
- устройство тротуаров;
- противопаводковые мероприятия;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 xml:space="preserve">- ремонт автомобильных дорог </t>
    </r>
  </si>
  <si>
    <t>Поступление иных межбюджетных трансфертов из резервного фонда Правительства Ханты-Мансийского автономного округа - Югры на предоставление субсидии на финансовое обеспечение затрат юридическим лицам, оказывающим коммунальные услуги населению города Югорска, связанных с погашением задолженности за потребленный газ</t>
  </si>
  <si>
    <t>Экономия по итогам проведенного аукциона на выполнение работ по межеванию земельных участков, постановке их на государственный кадастровый учет</t>
  </si>
  <si>
    <t>Перемещение ассигнований из подраздела 0501 в подраздел 0113 бюджетной классификации расходов для выполнения работ по ремонту гаражей, находящихся в муниципальной собственности</t>
  </si>
  <si>
    <r>
      <rPr>
        <sz val="12"/>
        <rFont val="PT Astra Serif"/>
        <family val="1"/>
        <charset val="204"/>
      </rPr>
      <t>Увеличение ассигнований за счет средств местного бюджета на:
- обустройство контейнерных площадок;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снос ветхих строений;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 xml:space="preserve">- благоустройство городских территорий; 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обустройство всесезонной горки;
- благоустройство парка по ул. Менделеева в г. Югорске;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 xml:space="preserve">- дооборудование хоккейного корта у БОУ "Лицей им. Г.Ф. Атякшева";
- реализацию инициативных проектов "Три друга. Вместе на пути к комфорту" и "Содружество Авалон за безопасность";
- благоустройство территории в районе МБОУ "Средняя общеобразовательная школа №2" </t>
    </r>
  </si>
  <si>
    <t xml:space="preserve">Уменьшение ассигнований за счет средств местного бюджета, что обусловлено отсутствием возможности выполнения работ по проектированию полигона для складирования снега </t>
  </si>
  <si>
    <t xml:space="preserve">Уменьшение объема субсидии из федерального бюджета, бюджета автономного округа и доли софинансирования местного бюджета на реализацию мероприятий по обеспечению жильем молодых семей                                                                                                </t>
  </si>
  <si>
    <t xml:space="preserve">Увеличение ассигнований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  </t>
  </si>
  <si>
    <t xml:space="preserve">Увеличение ассигнований за счет средств бюджета автономного округа и  местного бюджета на:
- изъятие земельного участка для муниципальных нужд и расположенного на нем объекта незавершенного строительства;
- ремонт муниципального имущества;
- оплату административных штрафов;
- прием и обслуживание делегаций (представительские расходы);
-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                                                                                                                                                </t>
  </si>
  <si>
    <t xml:space="preserve">Увеличение ассигнований за счет средств бюджета автономного округа и местного бюджета на:
- реализацию инициативного проекта "Новые возможности";
-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 </t>
  </si>
  <si>
    <t xml:space="preserve">Увеличение ассигнований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</t>
  </si>
  <si>
    <t xml:space="preserve">Увеличение ассигнований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   </t>
  </si>
  <si>
    <t>Увеличение ассигнований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</t>
  </si>
  <si>
    <t xml:space="preserve">Увеличение ассигнований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                </t>
  </si>
  <si>
    <t xml:space="preserve">Перемещение ассигнований из подраздела 0702 в подраздел 0701 бюджетной классификации расходов по субвенции из бюджета автономного округа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и увеличение ассигнований в связи с реорганизацией муниципального бюджетного общеобразовательного учреждения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</si>
</sst>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#,##0.0;[Red]\-#,##0.0"/>
    <numFmt numFmtId="167" formatCode="#,##0.0_ ;\-#,##0.0\ 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9">
    <xf numFmtId="0" fontId="0" fillId="0" borderId="0" xfId="0" applyFont="1" applyFill="1" applyBorder="1"/>
    <xf numFmtId="0" fontId="1" fillId="2" borderId="0" xfId="3" applyFill="1"/>
    <xf numFmtId="0" fontId="4" fillId="2" borderId="0" xfId="2" applyFill="1"/>
    <xf numFmtId="0" fontId="6" fillId="2" borderId="0" xfId="3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6" fillId="2" borderId="0" xfId="3" applyFont="1" applyFill="1" applyAlignment="1">
      <alignment vertical="center" wrapText="1"/>
    </xf>
    <xf numFmtId="0" fontId="3" fillId="0" borderId="0" xfId="0" applyFont="1" applyFill="1" applyBorder="1" applyAlignment="1"/>
    <xf numFmtId="0" fontId="7" fillId="2" borderId="0" xfId="2" applyNumberFormat="1" applyFont="1" applyFill="1" applyAlignment="1" applyProtection="1">
      <alignment vertical="top"/>
      <protection hidden="1"/>
    </xf>
    <xf numFmtId="0" fontId="7" fillId="2" borderId="0" xfId="2" applyNumberFormat="1" applyFont="1" applyFill="1" applyAlignment="1" applyProtection="1">
      <alignment horizontal="right" vertical="top"/>
      <protection hidden="1"/>
    </xf>
    <xf numFmtId="0" fontId="9" fillId="2" borderId="0" xfId="3" applyFont="1" applyFill="1"/>
    <xf numFmtId="0" fontId="10" fillId="2" borderId="0" xfId="3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2" borderId="0" xfId="2" applyNumberFormat="1" applyFont="1" applyFill="1" applyAlignment="1" applyProtection="1">
      <alignment horizontal="right" vertical="center" wrapText="1"/>
      <protection hidden="1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8" fillId="2" borderId="2" xfId="2" applyNumberFormat="1" applyFont="1" applyFill="1" applyBorder="1" applyAlignment="1" applyProtection="1">
      <alignment horizontal="center"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/>
      <protection hidden="1"/>
    </xf>
    <xf numFmtId="166" fontId="8" fillId="2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67" fontId="7" fillId="2" borderId="1" xfId="2" applyNumberFormat="1" applyFont="1" applyFill="1" applyBorder="1" applyAlignment="1" applyProtection="1">
      <alignment horizontal="right" vertical="center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center"/>
      <protection hidden="1"/>
    </xf>
    <xf numFmtId="0" fontId="7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8" fillId="2" borderId="1" xfId="2" applyNumberFormat="1" applyFont="1" applyFill="1" applyBorder="1" applyAlignment="1" applyProtection="1">
      <alignment horizontal="right" vertical="center"/>
      <protection hidden="1"/>
    </xf>
    <xf numFmtId="164" fontId="8" fillId="2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2" applyNumberFormat="1" applyFont="1" applyFill="1" applyBorder="1" applyAlignment="1" applyProtection="1">
      <alignment horizontal="center" vertical="center"/>
      <protection hidden="1"/>
    </xf>
    <xf numFmtId="164" fontId="7" fillId="2" borderId="1" xfId="0" applyNumberFormat="1" applyFont="1" applyFill="1" applyBorder="1" applyAlignment="1">
      <alignment horizontal="right" vertical="center"/>
    </xf>
    <xf numFmtId="0" fontId="8" fillId="0" borderId="1" xfId="2" applyNumberFormat="1" applyFont="1" applyFill="1" applyBorder="1" applyAlignment="1" applyProtection="1">
      <alignment vertical="center"/>
      <protection hidden="1"/>
    </xf>
    <xf numFmtId="0" fontId="8" fillId="2" borderId="3" xfId="2" applyNumberFormat="1" applyFont="1" applyFill="1" applyBorder="1" applyAlignment="1" applyProtection="1">
      <protection hidden="1"/>
    </xf>
    <xf numFmtId="0" fontId="8" fillId="2" borderId="1" xfId="2" applyNumberFormat="1" applyFont="1" applyFill="1" applyBorder="1" applyAlignment="1" applyProtection="1">
      <protection hidden="1"/>
    </xf>
    <xf numFmtId="164" fontId="8" fillId="2" borderId="1" xfId="2" applyNumberFormat="1" applyFont="1" applyFill="1" applyBorder="1" applyAlignment="1" applyProtection="1">
      <alignment vertical="center"/>
      <protection hidden="1"/>
    </xf>
    <xf numFmtId="0" fontId="11" fillId="2" borderId="0" xfId="2" applyFont="1" applyFill="1"/>
    <xf numFmtId="0" fontId="7" fillId="2" borderId="0" xfId="2" applyFont="1" applyFill="1" applyAlignment="1">
      <alignment horizontal="right"/>
    </xf>
    <xf numFmtId="0" fontId="10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right" vertical="center" wrapText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vertical="center" wrapText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0" xfId="3" applyFont="1" applyFill="1"/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3" applyFill="1" applyAlignment="1">
      <alignment wrapText="1"/>
    </xf>
    <xf numFmtId="164" fontId="8" fillId="0" borderId="1" xfId="2" applyNumberFormat="1" applyFont="1" applyFill="1" applyBorder="1" applyAlignment="1" applyProtection="1">
      <alignment vertical="center"/>
      <protection hidden="1"/>
    </xf>
    <xf numFmtId="164" fontId="8" fillId="0" borderId="1" xfId="2" applyNumberFormat="1" applyFont="1" applyFill="1" applyBorder="1" applyAlignment="1" applyProtection="1">
      <alignment horizontal="right" vertical="center"/>
      <protection hidden="1"/>
    </xf>
    <xf numFmtId="0" fontId="13" fillId="2" borderId="1" xfId="3" applyFont="1" applyFill="1" applyBorder="1" applyAlignment="1">
      <alignment vertical="center" wrapText="1"/>
    </xf>
    <xf numFmtId="0" fontId="13" fillId="2" borderId="5" xfId="3" applyFont="1" applyFill="1" applyBorder="1" applyAlignment="1">
      <alignment vertical="center" wrapText="1"/>
    </xf>
    <xf numFmtId="0" fontId="1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2" borderId="1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left" vertical="center" wrapText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8" fillId="0" borderId="4" xfId="3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2" borderId="1" xfId="2" applyFont="1" applyFill="1" applyBorder="1" applyAlignment="1" applyProtection="1">
      <alignment horizontal="center" vertical="center"/>
      <protection hidden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A52" zoomScale="90" zoomScaleNormal="70" zoomScaleSheetLayoutView="90" workbookViewId="0">
      <selection activeCell="M63" sqref="M63"/>
    </sheetView>
  </sheetViews>
  <sheetFormatPr defaultRowHeight="15.6" x14ac:dyDescent="0.3"/>
  <cols>
    <col min="1" max="1" width="58.88671875" style="2" customWidth="1"/>
    <col min="2" max="2" width="6" style="2" customWidth="1"/>
    <col min="3" max="3" width="7.109375" style="2" customWidth="1"/>
    <col min="4" max="4" width="16.88671875" style="2" customWidth="1"/>
    <col min="5" max="6" width="14.44140625" style="2" customWidth="1"/>
    <col min="7" max="7" width="16.88671875" style="4" hidden="1" customWidth="1"/>
    <col min="8" max="9" width="14.44140625" style="1" hidden="1" customWidth="1"/>
    <col min="10" max="10" width="16.88671875" style="3" hidden="1" customWidth="1"/>
    <col min="11" max="12" width="14.44140625" style="1" hidden="1" customWidth="1"/>
    <col min="13" max="13" width="75.5546875" style="5" customWidth="1"/>
    <col min="14" max="256" width="8.88671875" style="1"/>
    <col min="257" max="257" width="48" style="1" customWidth="1"/>
    <col min="258" max="258" width="6" style="1" customWidth="1"/>
    <col min="259" max="259" width="7.109375" style="1" customWidth="1"/>
    <col min="260" max="260" width="16.88671875" style="1" customWidth="1"/>
    <col min="261" max="262" width="14.44140625" style="1" customWidth="1"/>
    <col min="263" max="263" width="16.88671875" style="1" customWidth="1"/>
    <col min="264" max="265" width="14.44140625" style="1" customWidth="1"/>
    <col min="266" max="266" width="16.88671875" style="1" customWidth="1"/>
    <col min="267" max="268" width="14.44140625" style="1" customWidth="1"/>
    <col min="269" max="512" width="8.88671875" style="1"/>
    <col min="513" max="513" width="48" style="1" customWidth="1"/>
    <col min="514" max="514" width="6" style="1" customWidth="1"/>
    <col min="515" max="515" width="7.109375" style="1" customWidth="1"/>
    <col min="516" max="516" width="16.88671875" style="1" customWidth="1"/>
    <col min="517" max="518" width="14.44140625" style="1" customWidth="1"/>
    <col min="519" max="519" width="16.88671875" style="1" customWidth="1"/>
    <col min="520" max="521" width="14.44140625" style="1" customWidth="1"/>
    <col min="522" max="522" width="16.88671875" style="1" customWidth="1"/>
    <col min="523" max="524" width="14.44140625" style="1" customWidth="1"/>
    <col min="525" max="768" width="8.88671875" style="1"/>
    <col min="769" max="769" width="48" style="1" customWidth="1"/>
    <col min="770" max="770" width="6" style="1" customWidth="1"/>
    <col min="771" max="771" width="7.109375" style="1" customWidth="1"/>
    <col min="772" max="772" width="16.88671875" style="1" customWidth="1"/>
    <col min="773" max="774" width="14.44140625" style="1" customWidth="1"/>
    <col min="775" max="775" width="16.88671875" style="1" customWidth="1"/>
    <col min="776" max="777" width="14.44140625" style="1" customWidth="1"/>
    <col min="778" max="778" width="16.88671875" style="1" customWidth="1"/>
    <col min="779" max="780" width="14.44140625" style="1" customWidth="1"/>
    <col min="781" max="1024" width="8.88671875" style="1"/>
    <col min="1025" max="1025" width="48" style="1" customWidth="1"/>
    <col min="1026" max="1026" width="6" style="1" customWidth="1"/>
    <col min="1027" max="1027" width="7.109375" style="1" customWidth="1"/>
    <col min="1028" max="1028" width="16.88671875" style="1" customWidth="1"/>
    <col min="1029" max="1030" width="14.44140625" style="1" customWidth="1"/>
    <col min="1031" max="1031" width="16.88671875" style="1" customWidth="1"/>
    <col min="1032" max="1033" width="14.44140625" style="1" customWidth="1"/>
    <col min="1034" max="1034" width="16.88671875" style="1" customWidth="1"/>
    <col min="1035" max="1036" width="14.44140625" style="1" customWidth="1"/>
    <col min="1037" max="1280" width="8.88671875" style="1"/>
    <col min="1281" max="1281" width="48" style="1" customWidth="1"/>
    <col min="1282" max="1282" width="6" style="1" customWidth="1"/>
    <col min="1283" max="1283" width="7.109375" style="1" customWidth="1"/>
    <col min="1284" max="1284" width="16.88671875" style="1" customWidth="1"/>
    <col min="1285" max="1286" width="14.44140625" style="1" customWidth="1"/>
    <col min="1287" max="1287" width="16.88671875" style="1" customWidth="1"/>
    <col min="1288" max="1289" width="14.44140625" style="1" customWidth="1"/>
    <col min="1290" max="1290" width="16.88671875" style="1" customWidth="1"/>
    <col min="1291" max="1292" width="14.44140625" style="1" customWidth="1"/>
    <col min="1293" max="1536" width="8.88671875" style="1"/>
    <col min="1537" max="1537" width="48" style="1" customWidth="1"/>
    <col min="1538" max="1538" width="6" style="1" customWidth="1"/>
    <col min="1539" max="1539" width="7.109375" style="1" customWidth="1"/>
    <col min="1540" max="1540" width="16.88671875" style="1" customWidth="1"/>
    <col min="1541" max="1542" width="14.44140625" style="1" customWidth="1"/>
    <col min="1543" max="1543" width="16.88671875" style="1" customWidth="1"/>
    <col min="1544" max="1545" width="14.44140625" style="1" customWidth="1"/>
    <col min="1546" max="1546" width="16.88671875" style="1" customWidth="1"/>
    <col min="1547" max="1548" width="14.44140625" style="1" customWidth="1"/>
    <col min="1549" max="1792" width="8.88671875" style="1"/>
    <col min="1793" max="1793" width="48" style="1" customWidth="1"/>
    <col min="1794" max="1794" width="6" style="1" customWidth="1"/>
    <col min="1795" max="1795" width="7.109375" style="1" customWidth="1"/>
    <col min="1796" max="1796" width="16.88671875" style="1" customWidth="1"/>
    <col min="1797" max="1798" width="14.44140625" style="1" customWidth="1"/>
    <col min="1799" max="1799" width="16.88671875" style="1" customWidth="1"/>
    <col min="1800" max="1801" width="14.44140625" style="1" customWidth="1"/>
    <col min="1802" max="1802" width="16.88671875" style="1" customWidth="1"/>
    <col min="1803" max="1804" width="14.44140625" style="1" customWidth="1"/>
    <col min="1805" max="2048" width="8.88671875" style="1"/>
    <col min="2049" max="2049" width="48" style="1" customWidth="1"/>
    <col min="2050" max="2050" width="6" style="1" customWidth="1"/>
    <col min="2051" max="2051" width="7.109375" style="1" customWidth="1"/>
    <col min="2052" max="2052" width="16.88671875" style="1" customWidth="1"/>
    <col min="2053" max="2054" width="14.44140625" style="1" customWidth="1"/>
    <col min="2055" max="2055" width="16.88671875" style="1" customWidth="1"/>
    <col min="2056" max="2057" width="14.44140625" style="1" customWidth="1"/>
    <col min="2058" max="2058" width="16.88671875" style="1" customWidth="1"/>
    <col min="2059" max="2060" width="14.44140625" style="1" customWidth="1"/>
    <col min="2061" max="2304" width="8.88671875" style="1"/>
    <col min="2305" max="2305" width="48" style="1" customWidth="1"/>
    <col min="2306" max="2306" width="6" style="1" customWidth="1"/>
    <col min="2307" max="2307" width="7.109375" style="1" customWidth="1"/>
    <col min="2308" max="2308" width="16.88671875" style="1" customWidth="1"/>
    <col min="2309" max="2310" width="14.44140625" style="1" customWidth="1"/>
    <col min="2311" max="2311" width="16.88671875" style="1" customWidth="1"/>
    <col min="2312" max="2313" width="14.44140625" style="1" customWidth="1"/>
    <col min="2314" max="2314" width="16.88671875" style="1" customWidth="1"/>
    <col min="2315" max="2316" width="14.44140625" style="1" customWidth="1"/>
    <col min="2317" max="2560" width="8.88671875" style="1"/>
    <col min="2561" max="2561" width="48" style="1" customWidth="1"/>
    <col min="2562" max="2562" width="6" style="1" customWidth="1"/>
    <col min="2563" max="2563" width="7.109375" style="1" customWidth="1"/>
    <col min="2564" max="2564" width="16.88671875" style="1" customWidth="1"/>
    <col min="2565" max="2566" width="14.44140625" style="1" customWidth="1"/>
    <col min="2567" max="2567" width="16.88671875" style="1" customWidth="1"/>
    <col min="2568" max="2569" width="14.44140625" style="1" customWidth="1"/>
    <col min="2570" max="2570" width="16.88671875" style="1" customWidth="1"/>
    <col min="2571" max="2572" width="14.44140625" style="1" customWidth="1"/>
    <col min="2573" max="2816" width="8.88671875" style="1"/>
    <col min="2817" max="2817" width="48" style="1" customWidth="1"/>
    <col min="2818" max="2818" width="6" style="1" customWidth="1"/>
    <col min="2819" max="2819" width="7.109375" style="1" customWidth="1"/>
    <col min="2820" max="2820" width="16.88671875" style="1" customWidth="1"/>
    <col min="2821" max="2822" width="14.44140625" style="1" customWidth="1"/>
    <col min="2823" max="2823" width="16.88671875" style="1" customWidth="1"/>
    <col min="2824" max="2825" width="14.44140625" style="1" customWidth="1"/>
    <col min="2826" max="2826" width="16.88671875" style="1" customWidth="1"/>
    <col min="2827" max="2828" width="14.44140625" style="1" customWidth="1"/>
    <col min="2829" max="3072" width="8.88671875" style="1"/>
    <col min="3073" max="3073" width="48" style="1" customWidth="1"/>
    <col min="3074" max="3074" width="6" style="1" customWidth="1"/>
    <col min="3075" max="3075" width="7.109375" style="1" customWidth="1"/>
    <col min="3076" max="3076" width="16.88671875" style="1" customWidth="1"/>
    <col min="3077" max="3078" width="14.44140625" style="1" customWidth="1"/>
    <col min="3079" max="3079" width="16.88671875" style="1" customWidth="1"/>
    <col min="3080" max="3081" width="14.44140625" style="1" customWidth="1"/>
    <col min="3082" max="3082" width="16.88671875" style="1" customWidth="1"/>
    <col min="3083" max="3084" width="14.44140625" style="1" customWidth="1"/>
    <col min="3085" max="3328" width="8.88671875" style="1"/>
    <col min="3329" max="3329" width="48" style="1" customWidth="1"/>
    <col min="3330" max="3330" width="6" style="1" customWidth="1"/>
    <col min="3331" max="3331" width="7.109375" style="1" customWidth="1"/>
    <col min="3332" max="3332" width="16.88671875" style="1" customWidth="1"/>
    <col min="3333" max="3334" width="14.44140625" style="1" customWidth="1"/>
    <col min="3335" max="3335" width="16.88671875" style="1" customWidth="1"/>
    <col min="3336" max="3337" width="14.44140625" style="1" customWidth="1"/>
    <col min="3338" max="3338" width="16.88671875" style="1" customWidth="1"/>
    <col min="3339" max="3340" width="14.44140625" style="1" customWidth="1"/>
    <col min="3341" max="3584" width="8.88671875" style="1"/>
    <col min="3585" max="3585" width="48" style="1" customWidth="1"/>
    <col min="3586" max="3586" width="6" style="1" customWidth="1"/>
    <col min="3587" max="3587" width="7.109375" style="1" customWidth="1"/>
    <col min="3588" max="3588" width="16.88671875" style="1" customWidth="1"/>
    <col min="3589" max="3590" width="14.44140625" style="1" customWidth="1"/>
    <col min="3591" max="3591" width="16.88671875" style="1" customWidth="1"/>
    <col min="3592" max="3593" width="14.44140625" style="1" customWidth="1"/>
    <col min="3594" max="3594" width="16.88671875" style="1" customWidth="1"/>
    <col min="3595" max="3596" width="14.44140625" style="1" customWidth="1"/>
    <col min="3597" max="3840" width="8.88671875" style="1"/>
    <col min="3841" max="3841" width="48" style="1" customWidth="1"/>
    <col min="3842" max="3842" width="6" style="1" customWidth="1"/>
    <col min="3843" max="3843" width="7.109375" style="1" customWidth="1"/>
    <col min="3844" max="3844" width="16.88671875" style="1" customWidth="1"/>
    <col min="3845" max="3846" width="14.44140625" style="1" customWidth="1"/>
    <col min="3847" max="3847" width="16.88671875" style="1" customWidth="1"/>
    <col min="3848" max="3849" width="14.44140625" style="1" customWidth="1"/>
    <col min="3850" max="3850" width="16.88671875" style="1" customWidth="1"/>
    <col min="3851" max="3852" width="14.44140625" style="1" customWidth="1"/>
    <col min="3853" max="4096" width="8.88671875" style="1"/>
    <col min="4097" max="4097" width="48" style="1" customWidth="1"/>
    <col min="4098" max="4098" width="6" style="1" customWidth="1"/>
    <col min="4099" max="4099" width="7.109375" style="1" customWidth="1"/>
    <col min="4100" max="4100" width="16.88671875" style="1" customWidth="1"/>
    <col min="4101" max="4102" width="14.44140625" style="1" customWidth="1"/>
    <col min="4103" max="4103" width="16.88671875" style="1" customWidth="1"/>
    <col min="4104" max="4105" width="14.44140625" style="1" customWidth="1"/>
    <col min="4106" max="4106" width="16.88671875" style="1" customWidth="1"/>
    <col min="4107" max="4108" width="14.44140625" style="1" customWidth="1"/>
    <col min="4109" max="4352" width="8.88671875" style="1"/>
    <col min="4353" max="4353" width="48" style="1" customWidth="1"/>
    <col min="4354" max="4354" width="6" style="1" customWidth="1"/>
    <col min="4355" max="4355" width="7.109375" style="1" customWidth="1"/>
    <col min="4356" max="4356" width="16.88671875" style="1" customWidth="1"/>
    <col min="4357" max="4358" width="14.44140625" style="1" customWidth="1"/>
    <col min="4359" max="4359" width="16.88671875" style="1" customWidth="1"/>
    <col min="4360" max="4361" width="14.44140625" style="1" customWidth="1"/>
    <col min="4362" max="4362" width="16.88671875" style="1" customWidth="1"/>
    <col min="4363" max="4364" width="14.44140625" style="1" customWidth="1"/>
    <col min="4365" max="4608" width="8.88671875" style="1"/>
    <col min="4609" max="4609" width="48" style="1" customWidth="1"/>
    <col min="4610" max="4610" width="6" style="1" customWidth="1"/>
    <col min="4611" max="4611" width="7.109375" style="1" customWidth="1"/>
    <col min="4612" max="4612" width="16.88671875" style="1" customWidth="1"/>
    <col min="4613" max="4614" width="14.44140625" style="1" customWidth="1"/>
    <col min="4615" max="4615" width="16.88671875" style="1" customWidth="1"/>
    <col min="4616" max="4617" width="14.44140625" style="1" customWidth="1"/>
    <col min="4618" max="4618" width="16.88671875" style="1" customWidth="1"/>
    <col min="4619" max="4620" width="14.44140625" style="1" customWidth="1"/>
    <col min="4621" max="4864" width="8.88671875" style="1"/>
    <col min="4865" max="4865" width="48" style="1" customWidth="1"/>
    <col min="4866" max="4866" width="6" style="1" customWidth="1"/>
    <col min="4867" max="4867" width="7.109375" style="1" customWidth="1"/>
    <col min="4868" max="4868" width="16.88671875" style="1" customWidth="1"/>
    <col min="4869" max="4870" width="14.44140625" style="1" customWidth="1"/>
    <col min="4871" max="4871" width="16.88671875" style="1" customWidth="1"/>
    <col min="4872" max="4873" width="14.44140625" style="1" customWidth="1"/>
    <col min="4874" max="4874" width="16.88671875" style="1" customWidth="1"/>
    <col min="4875" max="4876" width="14.44140625" style="1" customWidth="1"/>
    <col min="4877" max="5120" width="8.88671875" style="1"/>
    <col min="5121" max="5121" width="48" style="1" customWidth="1"/>
    <col min="5122" max="5122" width="6" style="1" customWidth="1"/>
    <col min="5123" max="5123" width="7.109375" style="1" customWidth="1"/>
    <col min="5124" max="5124" width="16.88671875" style="1" customWidth="1"/>
    <col min="5125" max="5126" width="14.44140625" style="1" customWidth="1"/>
    <col min="5127" max="5127" width="16.88671875" style="1" customWidth="1"/>
    <col min="5128" max="5129" width="14.44140625" style="1" customWidth="1"/>
    <col min="5130" max="5130" width="16.88671875" style="1" customWidth="1"/>
    <col min="5131" max="5132" width="14.44140625" style="1" customWidth="1"/>
    <col min="5133" max="5376" width="8.88671875" style="1"/>
    <col min="5377" max="5377" width="48" style="1" customWidth="1"/>
    <col min="5378" max="5378" width="6" style="1" customWidth="1"/>
    <col min="5379" max="5379" width="7.109375" style="1" customWidth="1"/>
    <col min="5380" max="5380" width="16.88671875" style="1" customWidth="1"/>
    <col min="5381" max="5382" width="14.44140625" style="1" customWidth="1"/>
    <col min="5383" max="5383" width="16.88671875" style="1" customWidth="1"/>
    <col min="5384" max="5385" width="14.44140625" style="1" customWidth="1"/>
    <col min="5386" max="5386" width="16.88671875" style="1" customWidth="1"/>
    <col min="5387" max="5388" width="14.44140625" style="1" customWidth="1"/>
    <col min="5389" max="5632" width="8.88671875" style="1"/>
    <col min="5633" max="5633" width="48" style="1" customWidth="1"/>
    <col min="5634" max="5634" width="6" style="1" customWidth="1"/>
    <col min="5635" max="5635" width="7.109375" style="1" customWidth="1"/>
    <col min="5636" max="5636" width="16.88671875" style="1" customWidth="1"/>
    <col min="5637" max="5638" width="14.44140625" style="1" customWidth="1"/>
    <col min="5639" max="5639" width="16.88671875" style="1" customWidth="1"/>
    <col min="5640" max="5641" width="14.44140625" style="1" customWidth="1"/>
    <col min="5642" max="5642" width="16.88671875" style="1" customWidth="1"/>
    <col min="5643" max="5644" width="14.44140625" style="1" customWidth="1"/>
    <col min="5645" max="5888" width="8.88671875" style="1"/>
    <col min="5889" max="5889" width="48" style="1" customWidth="1"/>
    <col min="5890" max="5890" width="6" style="1" customWidth="1"/>
    <col min="5891" max="5891" width="7.109375" style="1" customWidth="1"/>
    <col min="5892" max="5892" width="16.88671875" style="1" customWidth="1"/>
    <col min="5893" max="5894" width="14.44140625" style="1" customWidth="1"/>
    <col min="5895" max="5895" width="16.88671875" style="1" customWidth="1"/>
    <col min="5896" max="5897" width="14.44140625" style="1" customWidth="1"/>
    <col min="5898" max="5898" width="16.88671875" style="1" customWidth="1"/>
    <col min="5899" max="5900" width="14.44140625" style="1" customWidth="1"/>
    <col min="5901" max="6144" width="8.88671875" style="1"/>
    <col min="6145" max="6145" width="48" style="1" customWidth="1"/>
    <col min="6146" max="6146" width="6" style="1" customWidth="1"/>
    <col min="6147" max="6147" width="7.109375" style="1" customWidth="1"/>
    <col min="6148" max="6148" width="16.88671875" style="1" customWidth="1"/>
    <col min="6149" max="6150" width="14.44140625" style="1" customWidth="1"/>
    <col min="6151" max="6151" width="16.88671875" style="1" customWidth="1"/>
    <col min="6152" max="6153" width="14.44140625" style="1" customWidth="1"/>
    <col min="6154" max="6154" width="16.88671875" style="1" customWidth="1"/>
    <col min="6155" max="6156" width="14.44140625" style="1" customWidth="1"/>
    <col min="6157" max="6400" width="8.88671875" style="1"/>
    <col min="6401" max="6401" width="48" style="1" customWidth="1"/>
    <col min="6402" max="6402" width="6" style="1" customWidth="1"/>
    <col min="6403" max="6403" width="7.109375" style="1" customWidth="1"/>
    <col min="6404" max="6404" width="16.88671875" style="1" customWidth="1"/>
    <col min="6405" max="6406" width="14.44140625" style="1" customWidth="1"/>
    <col min="6407" max="6407" width="16.88671875" style="1" customWidth="1"/>
    <col min="6408" max="6409" width="14.44140625" style="1" customWidth="1"/>
    <col min="6410" max="6410" width="16.88671875" style="1" customWidth="1"/>
    <col min="6411" max="6412" width="14.44140625" style="1" customWidth="1"/>
    <col min="6413" max="6656" width="8.88671875" style="1"/>
    <col min="6657" max="6657" width="48" style="1" customWidth="1"/>
    <col min="6658" max="6658" width="6" style="1" customWidth="1"/>
    <col min="6659" max="6659" width="7.109375" style="1" customWidth="1"/>
    <col min="6660" max="6660" width="16.88671875" style="1" customWidth="1"/>
    <col min="6661" max="6662" width="14.44140625" style="1" customWidth="1"/>
    <col min="6663" max="6663" width="16.88671875" style="1" customWidth="1"/>
    <col min="6664" max="6665" width="14.44140625" style="1" customWidth="1"/>
    <col min="6666" max="6666" width="16.88671875" style="1" customWidth="1"/>
    <col min="6667" max="6668" width="14.44140625" style="1" customWidth="1"/>
    <col min="6669" max="6912" width="8.88671875" style="1"/>
    <col min="6913" max="6913" width="48" style="1" customWidth="1"/>
    <col min="6914" max="6914" width="6" style="1" customWidth="1"/>
    <col min="6915" max="6915" width="7.109375" style="1" customWidth="1"/>
    <col min="6916" max="6916" width="16.88671875" style="1" customWidth="1"/>
    <col min="6917" max="6918" width="14.44140625" style="1" customWidth="1"/>
    <col min="6919" max="6919" width="16.88671875" style="1" customWidth="1"/>
    <col min="6920" max="6921" width="14.44140625" style="1" customWidth="1"/>
    <col min="6922" max="6922" width="16.88671875" style="1" customWidth="1"/>
    <col min="6923" max="6924" width="14.44140625" style="1" customWidth="1"/>
    <col min="6925" max="7168" width="8.88671875" style="1"/>
    <col min="7169" max="7169" width="48" style="1" customWidth="1"/>
    <col min="7170" max="7170" width="6" style="1" customWidth="1"/>
    <col min="7171" max="7171" width="7.109375" style="1" customWidth="1"/>
    <col min="7172" max="7172" width="16.88671875" style="1" customWidth="1"/>
    <col min="7173" max="7174" width="14.44140625" style="1" customWidth="1"/>
    <col min="7175" max="7175" width="16.88671875" style="1" customWidth="1"/>
    <col min="7176" max="7177" width="14.44140625" style="1" customWidth="1"/>
    <col min="7178" max="7178" width="16.88671875" style="1" customWidth="1"/>
    <col min="7179" max="7180" width="14.44140625" style="1" customWidth="1"/>
    <col min="7181" max="7424" width="8.88671875" style="1"/>
    <col min="7425" max="7425" width="48" style="1" customWidth="1"/>
    <col min="7426" max="7426" width="6" style="1" customWidth="1"/>
    <col min="7427" max="7427" width="7.109375" style="1" customWidth="1"/>
    <col min="7428" max="7428" width="16.88671875" style="1" customWidth="1"/>
    <col min="7429" max="7430" width="14.44140625" style="1" customWidth="1"/>
    <col min="7431" max="7431" width="16.88671875" style="1" customWidth="1"/>
    <col min="7432" max="7433" width="14.44140625" style="1" customWidth="1"/>
    <col min="7434" max="7434" width="16.88671875" style="1" customWidth="1"/>
    <col min="7435" max="7436" width="14.44140625" style="1" customWidth="1"/>
    <col min="7437" max="7680" width="8.88671875" style="1"/>
    <col min="7681" max="7681" width="48" style="1" customWidth="1"/>
    <col min="7682" max="7682" width="6" style="1" customWidth="1"/>
    <col min="7683" max="7683" width="7.109375" style="1" customWidth="1"/>
    <col min="7684" max="7684" width="16.88671875" style="1" customWidth="1"/>
    <col min="7685" max="7686" width="14.44140625" style="1" customWidth="1"/>
    <col min="7687" max="7687" width="16.88671875" style="1" customWidth="1"/>
    <col min="7688" max="7689" width="14.44140625" style="1" customWidth="1"/>
    <col min="7690" max="7690" width="16.88671875" style="1" customWidth="1"/>
    <col min="7691" max="7692" width="14.44140625" style="1" customWidth="1"/>
    <col min="7693" max="7936" width="8.88671875" style="1"/>
    <col min="7937" max="7937" width="48" style="1" customWidth="1"/>
    <col min="7938" max="7938" width="6" style="1" customWidth="1"/>
    <col min="7939" max="7939" width="7.109375" style="1" customWidth="1"/>
    <col min="7940" max="7940" width="16.88671875" style="1" customWidth="1"/>
    <col min="7941" max="7942" width="14.44140625" style="1" customWidth="1"/>
    <col min="7943" max="7943" width="16.88671875" style="1" customWidth="1"/>
    <col min="7944" max="7945" width="14.44140625" style="1" customWidth="1"/>
    <col min="7946" max="7946" width="16.88671875" style="1" customWidth="1"/>
    <col min="7947" max="7948" width="14.44140625" style="1" customWidth="1"/>
    <col min="7949" max="8192" width="8.88671875" style="1"/>
    <col min="8193" max="8193" width="48" style="1" customWidth="1"/>
    <col min="8194" max="8194" width="6" style="1" customWidth="1"/>
    <col min="8195" max="8195" width="7.109375" style="1" customWidth="1"/>
    <col min="8196" max="8196" width="16.88671875" style="1" customWidth="1"/>
    <col min="8197" max="8198" width="14.44140625" style="1" customWidth="1"/>
    <col min="8199" max="8199" width="16.88671875" style="1" customWidth="1"/>
    <col min="8200" max="8201" width="14.44140625" style="1" customWidth="1"/>
    <col min="8202" max="8202" width="16.88671875" style="1" customWidth="1"/>
    <col min="8203" max="8204" width="14.44140625" style="1" customWidth="1"/>
    <col min="8205" max="8448" width="8.88671875" style="1"/>
    <col min="8449" max="8449" width="48" style="1" customWidth="1"/>
    <col min="8450" max="8450" width="6" style="1" customWidth="1"/>
    <col min="8451" max="8451" width="7.109375" style="1" customWidth="1"/>
    <col min="8452" max="8452" width="16.88671875" style="1" customWidth="1"/>
    <col min="8453" max="8454" width="14.44140625" style="1" customWidth="1"/>
    <col min="8455" max="8455" width="16.88671875" style="1" customWidth="1"/>
    <col min="8456" max="8457" width="14.44140625" style="1" customWidth="1"/>
    <col min="8458" max="8458" width="16.88671875" style="1" customWidth="1"/>
    <col min="8459" max="8460" width="14.44140625" style="1" customWidth="1"/>
    <col min="8461" max="8704" width="8.88671875" style="1"/>
    <col min="8705" max="8705" width="48" style="1" customWidth="1"/>
    <col min="8706" max="8706" width="6" style="1" customWidth="1"/>
    <col min="8707" max="8707" width="7.109375" style="1" customWidth="1"/>
    <col min="8708" max="8708" width="16.88671875" style="1" customWidth="1"/>
    <col min="8709" max="8710" width="14.44140625" style="1" customWidth="1"/>
    <col min="8711" max="8711" width="16.88671875" style="1" customWidth="1"/>
    <col min="8712" max="8713" width="14.44140625" style="1" customWidth="1"/>
    <col min="8714" max="8714" width="16.88671875" style="1" customWidth="1"/>
    <col min="8715" max="8716" width="14.44140625" style="1" customWidth="1"/>
    <col min="8717" max="8960" width="8.88671875" style="1"/>
    <col min="8961" max="8961" width="48" style="1" customWidth="1"/>
    <col min="8962" max="8962" width="6" style="1" customWidth="1"/>
    <col min="8963" max="8963" width="7.109375" style="1" customWidth="1"/>
    <col min="8964" max="8964" width="16.88671875" style="1" customWidth="1"/>
    <col min="8965" max="8966" width="14.44140625" style="1" customWidth="1"/>
    <col min="8967" max="8967" width="16.88671875" style="1" customWidth="1"/>
    <col min="8968" max="8969" width="14.44140625" style="1" customWidth="1"/>
    <col min="8970" max="8970" width="16.88671875" style="1" customWidth="1"/>
    <col min="8971" max="8972" width="14.44140625" style="1" customWidth="1"/>
    <col min="8973" max="9216" width="8.88671875" style="1"/>
    <col min="9217" max="9217" width="48" style="1" customWidth="1"/>
    <col min="9218" max="9218" width="6" style="1" customWidth="1"/>
    <col min="9219" max="9219" width="7.109375" style="1" customWidth="1"/>
    <col min="9220" max="9220" width="16.88671875" style="1" customWidth="1"/>
    <col min="9221" max="9222" width="14.44140625" style="1" customWidth="1"/>
    <col min="9223" max="9223" width="16.88671875" style="1" customWidth="1"/>
    <col min="9224" max="9225" width="14.44140625" style="1" customWidth="1"/>
    <col min="9226" max="9226" width="16.88671875" style="1" customWidth="1"/>
    <col min="9227" max="9228" width="14.44140625" style="1" customWidth="1"/>
    <col min="9229" max="9472" width="8.88671875" style="1"/>
    <col min="9473" max="9473" width="48" style="1" customWidth="1"/>
    <col min="9474" max="9474" width="6" style="1" customWidth="1"/>
    <col min="9475" max="9475" width="7.109375" style="1" customWidth="1"/>
    <col min="9476" max="9476" width="16.88671875" style="1" customWidth="1"/>
    <col min="9477" max="9478" width="14.44140625" style="1" customWidth="1"/>
    <col min="9479" max="9479" width="16.88671875" style="1" customWidth="1"/>
    <col min="9480" max="9481" width="14.44140625" style="1" customWidth="1"/>
    <col min="9482" max="9482" width="16.88671875" style="1" customWidth="1"/>
    <col min="9483" max="9484" width="14.44140625" style="1" customWidth="1"/>
    <col min="9485" max="9728" width="8.88671875" style="1"/>
    <col min="9729" max="9729" width="48" style="1" customWidth="1"/>
    <col min="9730" max="9730" width="6" style="1" customWidth="1"/>
    <col min="9731" max="9731" width="7.109375" style="1" customWidth="1"/>
    <col min="9732" max="9732" width="16.88671875" style="1" customWidth="1"/>
    <col min="9733" max="9734" width="14.44140625" style="1" customWidth="1"/>
    <col min="9735" max="9735" width="16.88671875" style="1" customWidth="1"/>
    <col min="9736" max="9737" width="14.44140625" style="1" customWidth="1"/>
    <col min="9738" max="9738" width="16.88671875" style="1" customWidth="1"/>
    <col min="9739" max="9740" width="14.44140625" style="1" customWidth="1"/>
    <col min="9741" max="9984" width="8.88671875" style="1"/>
    <col min="9985" max="9985" width="48" style="1" customWidth="1"/>
    <col min="9986" max="9986" width="6" style="1" customWidth="1"/>
    <col min="9987" max="9987" width="7.109375" style="1" customWidth="1"/>
    <col min="9988" max="9988" width="16.88671875" style="1" customWidth="1"/>
    <col min="9989" max="9990" width="14.44140625" style="1" customWidth="1"/>
    <col min="9991" max="9991" width="16.88671875" style="1" customWidth="1"/>
    <col min="9992" max="9993" width="14.44140625" style="1" customWidth="1"/>
    <col min="9994" max="9994" width="16.88671875" style="1" customWidth="1"/>
    <col min="9995" max="9996" width="14.44140625" style="1" customWidth="1"/>
    <col min="9997" max="10240" width="8.88671875" style="1"/>
    <col min="10241" max="10241" width="48" style="1" customWidth="1"/>
    <col min="10242" max="10242" width="6" style="1" customWidth="1"/>
    <col min="10243" max="10243" width="7.109375" style="1" customWidth="1"/>
    <col min="10244" max="10244" width="16.88671875" style="1" customWidth="1"/>
    <col min="10245" max="10246" width="14.44140625" style="1" customWidth="1"/>
    <col min="10247" max="10247" width="16.88671875" style="1" customWidth="1"/>
    <col min="10248" max="10249" width="14.44140625" style="1" customWidth="1"/>
    <col min="10250" max="10250" width="16.88671875" style="1" customWidth="1"/>
    <col min="10251" max="10252" width="14.44140625" style="1" customWidth="1"/>
    <col min="10253" max="10496" width="8.88671875" style="1"/>
    <col min="10497" max="10497" width="48" style="1" customWidth="1"/>
    <col min="10498" max="10498" width="6" style="1" customWidth="1"/>
    <col min="10499" max="10499" width="7.109375" style="1" customWidth="1"/>
    <col min="10500" max="10500" width="16.88671875" style="1" customWidth="1"/>
    <col min="10501" max="10502" width="14.44140625" style="1" customWidth="1"/>
    <col min="10503" max="10503" width="16.88671875" style="1" customWidth="1"/>
    <col min="10504" max="10505" width="14.44140625" style="1" customWidth="1"/>
    <col min="10506" max="10506" width="16.88671875" style="1" customWidth="1"/>
    <col min="10507" max="10508" width="14.44140625" style="1" customWidth="1"/>
    <col min="10509" max="10752" width="8.88671875" style="1"/>
    <col min="10753" max="10753" width="48" style="1" customWidth="1"/>
    <col min="10754" max="10754" width="6" style="1" customWidth="1"/>
    <col min="10755" max="10755" width="7.109375" style="1" customWidth="1"/>
    <col min="10756" max="10756" width="16.88671875" style="1" customWidth="1"/>
    <col min="10757" max="10758" width="14.44140625" style="1" customWidth="1"/>
    <col min="10759" max="10759" width="16.88671875" style="1" customWidth="1"/>
    <col min="10760" max="10761" width="14.44140625" style="1" customWidth="1"/>
    <col min="10762" max="10762" width="16.88671875" style="1" customWidth="1"/>
    <col min="10763" max="10764" width="14.44140625" style="1" customWidth="1"/>
    <col min="10765" max="11008" width="8.88671875" style="1"/>
    <col min="11009" max="11009" width="48" style="1" customWidth="1"/>
    <col min="11010" max="11010" width="6" style="1" customWidth="1"/>
    <col min="11011" max="11011" width="7.109375" style="1" customWidth="1"/>
    <col min="11012" max="11012" width="16.88671875" style="1" customWidth="1"/>
    <col min="11013" max="11014" width="14.44140625" style="1" customWidth="1"/>
    <col min="11015" max="11015" width="16.88671875" style="1" customWidth="1"/>
    <col min="11016" max="11017" width="14.44140625" style="1" customWidth="1"/>
    <col min="11018" max="11018" width="16.88671875" style="1" customWidth="1"/>
    <col min="11019" max="11020" width="14.44140625" style="1" customWidth="1"/>
    <col min="11021" max="11264" width="8.88671875" style="1"/>
    <col min="11265" max="11265" width="48" style="1" customWidth="1"/>
    <col min="11266" max="11266" width="6" style="1" customWidth="1"/>
    <col min="11267" max="11267" width="7.109375" style="1" customWidth="1"/>
    <col min="11268" max="11268" width="16.88671875" style="1" customWidth="1"/>
    <col min="11269" max="11270" width="14.44140625" style="1" customWidth="1"/>
    <col min="11271" max="11271" width="16.88671875" style="1" customWidth="1"/>
    <col min="11272" max="11273" width="14.44140625" style="1" customWidth="1"/>
    <col min="11274" max="11274" width="16.88671875" style="1" customWidth="1"/>
    <col min="11275" max="11276" width="14.44140625" style="1" customWidth="1"/>
    <col min="11277" max="11520" width="8.88671875" style="1"/>
    <col min="11521" max="11521" width="48" style="1" customWidth="1"/>
    <col min="11522" max="11522" width="6" style="1" customWidth="1"/>
    <col min="11523" max="11523" width="7.109375" style="1" customWidth="1"/>
    <col min="11524" max="11524" width="16.88671875" style="1" customWidth="1"/>
    <col min="11525" max="11526" width="14.44140625" style="1" customWidth="1"/>
    <col min="11527" max="11527" width="16.88671875" style="1" customWidth="1"/>
    <col min="11528" max="11529" width="14.44140625" style="1" customWidth="1"/>
    <col min="11530" max="11530" width="16.88671875" style="1" customWidth="1"/>
    <col min="11531" max="11532" width="14.44140625" style="1" customWidth="1"/>
    <col min="11533" max="11776" width="8.88671875" style="1"/>
    <col min="11777" max="11777" width="48" style="1" customWidth="1"/>
    <col min="11778" max="11778" width="6" style="1" customWidth="1"/>
    <col min="11779" max="11779" width="7.109375" style="1" customWidth="1"/>
    <col min="11780" max="11780" width="16.88671875" style="1" customWidth="1"/>
    <col min="11781" max="11782" width="14.44140625" style="1" customWidth="1"/>
    <col min="11783" max="11783" width="16.88671875" style="1" customWidth="1"/>
    <col min="11784" max="11785" width="14.44140625" style="1" customWidth="1"/>
    <col min="11786" max="11786" width="16.88671875" style="1" customWidth="1"/>
    <col min="11787" max="11788" width="14.44140625" style="1" customWidth="1"/>
    <col min="11789" max="12032" width="8.88671875" style="1"/>
    <col min="12033" max="12033" width="48" style="1" customWidth="1"/>
    <col min="12034" max="12034" width="6" style="1" customWidth="1"/>
    <col min="12035" max="12035" width="7.109375" style="1" customWidth="1"/>
    <col min="12036" max="12036" width="16.88671875" style="1" customWidth="1"/>
    <col min="12037" max="12038" width="14.44140625" style="1" customWidth="1"/>
    <col min="12039" max="12039" width="16.88671875" style="1" customWidth="1"/>
    <col min="12040" max="12041" width="14.44140625" style="1" customWidth="1"/>
    <col min="12042" max="12042" width="16.88671875" style="1" customWidth="1"/>
    <col min="12043" max="12044" width="14.44140625" style="1" customWidth="1"/>
    <col min="12045" max="12288" width="8.88671875" style="1"/>
    <col min="12289" max="12289" width="48" style="1" customWidth="1"/>
    <col min="12290" max="12290" width="6" style="1" customWidth="1"/>
    <col min="12291" max="12291" width="7.109375" style="1" customWidth="1"/>
    <col min="12292" max="12292" width="16.88671875" style="1" customWidth="1"/>
    <col min="12293" max="12294" width="14.44140625" style="1" customWidth="1"/>
    <col min="12295" max="12295" width="16.88671875" style="1" customWidth="1"/>
    <col min="12296" max="12297" width="14.44140625" style="1" customWidth="1"/>
    <col min="12298" max="12298" width="16.88671875" style="1" customWidth="1"/>
    <col min="12299" max="12300" width="14.44140625" style="1" customWidth="1"/>
    <col min="12301" max="12544" width="8.88671875" style="1"/>
    <col min="12545" max="12545" width="48" style="1" customWidth="1"/>
    <col min="12546" max="12546" width="6" style="1" customWidth="1"/>
    <col min="12547" max="12547" width="7.109375" style="1" customWidth="1"/>
    <col min="12548" max="12548" width="16.88671875" style="1" customWidth="1"/>
    <col min="12549" max="12550" width="14.44140625" style="1" customWidth="1"/>
    <col min="12551" max="12551" width="16.88671875" style="1" customWidth="1"/>
    <col min="12552" max="12553" width="14.44140625" style="1" customWidth="1"/>
    <col min="12554" max="12554" width="16.88671875" style="1" customWidth="1"/>
    <col min="12555" max="12556" width="14.44140625" style="1" customWidth="1"/>
    <col min="12557" max="12800" width="8.88671875" style="1"/>
    <col min="12801" max="12801" width="48" style="1" customWidth="1"/>
    <col min="12802" max="12802" width="6" style="1" customWidth="1"/>
    <col min="12803" max="12803" width="7.109375" style="1" customWidth="1"/>
    <col min="12804" max="12804" width="16.88671875" style="1" customWidth="1"/>
    <col min="12805" max="12806" width="14.44140625" style="1" customWidth="1"/>
    <col min="12807" max="12807" width="16.88671875" style="1" customWidth="1"/>
    <col min="12808" max="12809" width="14.44140625" style="1" customWidth="1"/>
    <col min="12810" max="12810" width="16.88671875" style="1" customWidth="1"/>
    <col min="12811" max="12812" width="14.44140625" style="1" customWidth="1"/>
    <col min="12813" max="13056" width="8.88671875" style="1"/>
    <col min="13057" max="13057" width="48" style="1" customWidth="1"/>
    <col min="13058" max="13058" width="6" style="1" customWidth="1"/>
    <col min="13059" max="13059" width="7.109375" style="1" customWidth="1"/>
    <col min="13060" max="13060" width="16.88671875" style="1" customWidth="1"/>
    <col min="13061" max="13062" width="14.44140625" style="1" customWidth="1"/>
    <col min="13063" max="13063" width="16.88671875" style="1" customWidth="1"/>
    <col min="13064" max="13065" width="14.44140625" style="1" customWidth="1"/>
    <col min="13066" max="13066" width="16.88671875" style="1" customWidth="1"/>
    <col min="13067" max="13068" width="14.44140625" style="1" customWidth="1"/>
    <col min="13069" max="13312" width="8.88671875" style="1"/>
    <col min="13313" max="13313" width="48" style="1" customWidth="1"/>
    <col min="13314" max="13314" width="6" style="1" customWidth="1"/>
    <col min="13315" max="13315" width="7.109375" style="1" customWidth="1"/>
    <col min="13316" max="13316" width="16.88671875" style="1" customWidth="1"/>
    <col min="13317" max="13318" width="14.44140625" style="1" customWidth="1"/>
    <col min="13319" max="13319" width="16.88671875" style="1" customWidth="1"/>
    <col min="13320" max="13321" width="14.44140625" style="1" customWidth="1"/>
    <col min="13322" max="13322" width="16.88671875" style="1" customWidth="1"/>
    <col min="13323" max="13324" width="14.44140625" style="1" customWidth="1"/>
    <col min="13325" max="13568" width="8.88671875" style="1"/>
    <col min="13569" max="13569" width="48" style="1" customWidth="1"/>
    <col min="13570" max="13570" width="6" style="1" customWidth="1"/>
    <col min="13571" max="13571" width="7.109375" style="1" customWidth="1"/>
    <col min="13572" max="13572" width="16.88671875" style="1" customWidth="1"/>
    <col min="13573" max="13574" width="14.44140625" style="1" customWidth="1"/>
    <col min="13575" max="13575" width="16.88671875" style="1" customWidth="1"/>
    <col min="13576" max="13577" width="14.44140625" style="1" customWidth="1"/>
    <col min="13578" max="13578" width="16.88671875" style="1" customWidth="1"/>
    <col min="13579" max="13580" width="14.44140625" style="1" customWidth="1"/>
    <col min="13581" max="13824" width="8.88671875" style="1"/>
    <col min="13825" max="13825" width="48" style="1" customWidth="1"/>
    <col min="13826" max="13826" width="6" style="1" customWidth="1"/>
    <col min="13827" max="13827" width="7.109375" style="1" customWidth="1"/>
    <col min="13828" max="13828" width="16.88671875" style="1" customWidth="1"/>
    <col min="13829" max="13830" width="14.44140625" style="1" customWidth="1"/>
    <col min="13831" max="13831" width="16.88671875" style="1" customWidth="1"/>
    <col min="13832" max="13833" width="14.44140625" style="1" customWidth="1"/>
    <col min="13834" max="13834" width="16.88671875" style="1" customWidth="1"/>
    <col min="13835" max="13836" width="14.44140625" style="1" customWidth="1"/>
    <col min="13837" max="14080" width="8.88671875" style="1"/>
    <col min="14081" max="14081" width="48" style="1" customWidth="1"/>
    <col min="14082" max="14082" width="6" style="1" customWidth="1"/>
    <col min="14083" max="14083" width="7.109375" style="1" customWidth="1"/>
    <col min="14084" max="14084" width="16.88671875" style="1" customWidth="1"/>
    <col min="14085" max="14086" width="14.44140625" style="1" customWidth="1"/>
    <col min="14087" max="14087" width="16.88671875" style="1" customWidth="1"/>
    <col min="14088" max="14089" width="14.44140625" style="1" customWidth="1"/>
    <col min="14090" max="14090" width="16.88671875" style="1" customWidth="1"/>
    <col min="14091" max="14092" width="14.44140625" style="1" customWidth="1"/>
    <col min="14093" max="14336" width="8.88671875" style="1"/>
    <col min="14337" max="14337" width="48" style="1" customWidth="1"/>
    <col min="14338" max="14338" width="6" style="1" customWidth="1"/>
    <col min="14339" max="14339" width="7.109375" style="1" customWidth="1"/>
    <col min="14340" max="14340" width="16.88671875" style="1" customWidth="1"/>
    <col min="14341" max="14342" width="14.44140625" style="1" customWidth="1"/>
    <col min="14343" max="14343" width="16.88671875" style="1" customWidth="1"/>
    <col min="14344" max="14345" width="14.44140625" style="1" customWidth="1"/>
    <col min="14346" max="14346" width="16.88671875" style="1" customWidth="1"/>
    <col min="14347" max="14348" width="14.44140625" style="1" customWidth="1"/>
    <col min="14349" max="14592" width="8.88671875" style="1"/>
    <col min="14593" max="14593" width="48" style="1" customWidth="1"/>
    <col min="14594" max="14594" width="6" style="1" customWidth="1"/>
    <col min="14595" max="14595" width="7.109375" style="1" customWidth="1"/>
    <col min="14596" max="14596" width="16.88671875" style="1" customWidth="1"/>
    <col min="14597" max="14598" width="14.44140625" style="1" customWidth="1"/>
    <col min="14599" max="14599" width="16.88671875" style="1" customWidth="1"/>
    <col min="14600" max="14601" width="14.44140625" style="1" customWidth="1"/>
    <col min="14602" max="14602" width="16.88671875" style="1" customWidth="1"/>
    <col min="14603" max="14604" width="14.44140625" style="1" customWidth="1"/>
    <col min="14605" max="14848" width="8.88671875" style="1"/>
    <col min="14849" max="14849" width="48" style="1" customWidth="1"/>
    <col min="14850" max="14850" width="6" style="1" customWidth="1"/>
    <col min="14851" max="14851" width="7.109375" style="1" customWidth="1"/>
    <col min="14852" max="14852" width="16.88671875" style="1" customWidth="1"/>
    <col min="14853" max="14854" width="14.44140625" style="1" customWidth="1"/>
    <col min="14855" max="14855" width="16.88671875" style="1" customWidth="1"/>
    <col min="14856" max="14857" width="14.44140625" style="1" customWidth="1"/>
    <col min="14858" max="14858" width="16.88671875" style="1" customWidth="1"/>
    <col min="14859" max="14860" width="14.44140625" style="1" customWidth="1"/>
    <col min="14861" max="15104" width="8.88671875" style="1"/>
    <col min="15105" max="15105" width="48" style="1" customWidth="1"/>
    <col min="15106" max="15106" width="6" style="1" customWidth="1"/>
    <col min="15107" max="15107" width="7.109375" style="1" customWidth="1"/>
    <col min="15108" max="15108" width="16.88671875" style="1" customWidth="1"/>
    <col min="15109" max="15110" width="14.44140625" style="1" customWidth="1"/>
    <col min="15111" max="15111" width="16.88671875" style="1" customWidth="1"/>
    <col min="15112" max="15113" width="14.44140625" style="1" customWidth="1"/>
    <col min="15114" max="15114" width="16.88671875" style="1" customWidth="1"/>
    <col min="15115" max="15116" width="14.44140625" style="1" customWidth="1"/>
    <col min="15117" max="15360" width="8.88671875" style="1"/>
    <col min="15361" max="15361" width="48" style="1" customWidth="1"/>
    <col min="15362" max="15362" width="6" style="1" customWidth="1"/>
    <col min="15363" max="15363" width="7.109375" style="1" customWidth="1"/>
    <col min="15364" max="15364" width="16.88671875" style="1" customWidth="1"/>
    <col min="15365" max="15366" width="14.44140625" style="1" customWidth="1"/>
    <col min="15367" max="15367" width="16.88671875" style="1" customWidth="1"/>
    <col min="15368" max="15369" width="14.44140625" style="1" customWidth="1"/>
    <col min="15370" max="15370" width="16.88671875" style="1" customWidth="1"/>
    <col min="15371" max="15372" width="14.44140625" style="1" customWidth="1"/>
    <col min="15373" max="15616" width="8.88671875" style="1"/>
    <col min="15617" max="15617" width="48" style="1" customWidth="1"/>
    <col min="15618" max="15618" width="6" style="1" customWidth="1"/>
    <col min="15619" max="15619" width="7.109375" style="1" customWidth="1"/>
    <col min="15620" max="15620" width="16.88671875" style="1" customWidth="1"/>
    <col min="15621" max="15622" width="14.44140625" style="1" customWidth="1"/>
    <col min="15623" max="15623" width="16.88671875" style="1" customWidth="1"/>
    <col min="15624" max="15625" width="14.44140625" style="1" customWidth="1"/>
    <col min="15626" max="15626" width="16.88671875" style="1" customWidth="1"/>
    <col min="15627" max="15628" width="14.44140625" style="1" customWidth="1"/>
    <col min="15629" max="15872" width="8.88671875" style="1"/>
    <col min="15873" max="15873" width="48" style="1" customWidth="1"/>
    <col min="15874" max="15874" width="6" style="1" customWidth="1"/>
    <col min="15875" max="15875" width="7.109375" style="1" customWidth="1"/>
    <col min="15876" max="15876" width="16.88671875" style="1" customWidth="1"/>
    <col min="15877" max="15878" width="14.44140625" style="1" customWidth="1"/>
    <col min="15879" max="15879" width="16.88671875" style="1" customWidth="1"/>
    <col min="15880" max="15881" width="14.44140625" style="1" customWidth="1"/>
    <col min="15882" max="15882" width="16.88671875" style="1" customWidth="1"/>
    <col min="15883" max="15884" width="14.44140625" style="1" customWidth="1"/>
    <col min="15885" max="16128" width="8.88671875" style="1"/>
    <col min="16129" max="16129" width="48" style="1" customWidth="1"/>
    <col min="16130" max="16130" width="6" style="1" customWidth="1"/>
    <col min="16131" max="16131" width="7.109375" style="1" customWidth="1"/>
    <col min="16132" max="16132" width="16.88671875" style="1" customWidth="1"/>
    <col min="16133" max="16134" width="14.44140625" style="1" customWidth="1"/>
    <col min="16135" max="16135" width="16.88671875" style="1" customWidth="1"/>
    <col min="16136" max="16137" width="14.44140625" style="1" customWidth="1"/>
    <col min="16138" max="16138" width="16.88671875" style="1" customWidth="1"/>
    <col min="16139" max="16140" width="14.44140625" style="1" customWidth="1"/>
    <col min="16141" max="16384" width="8.88671875" style="1"/>
  </cols>
  <sheetData>
    <row r="1" spans="1:15" ht="18.75" customHeight="1" x14ac:dyDescent="0.3">
      <c r="A1" s="7"/>
      <c r="B1" s="7"/>
      <c r="C1" s="7"/>
      <c r="D1" s="7"/>
      <c r="E1" s="7"/>
      <c r="F1" s="7"/>
      <c r="G1" s="8"/>
      <c r="H1" s="9"/>
      <c r="I1" s="9"/>
      <c r="J1" s="10"/>
      <c r="K1" s="9"/>
      <c r="L1" s="8" t="s">
        <v>1</v>
      </c>
      <c r="M1" s="11" t="s">
        <v>53</v>
      </c>
      <c r="N1" s="6"/>
      <c r="O1" s="6"/>
    </row>
    <row r="2" spans="1:15" ht="20.25" customHeight="1" x14ac:dyDescent="0.3">
      <c r="A2" s="8"/>
      <c r="B2" s="8"/>
      <c r="C2" s="8"/>
      <c r="D2" s="7"/>
      <c r="E2" s="7"/>
      <c r="F2" s="7"/>
      <c r="G2" s="8"/>
      <c r="H2" s="9"/>
      <c r="I2" s="9"/>
      <c r="J2" s="10"/>
      <c r="K2" s="9"/>
      <c r="L2" s="8" t="s">
        <v>2</v>
      </c>
      <c r="M2" s="11" t="s">
        <v>2</v>
      </c>
      <c r="N2" s="6"/>
    </row>
    <row r="3" spans="1:15" ht="46.2" customHeight="1" x14ac:dyDescent="0.3">
      <c r="A3" s="54" t="s">
        <v>72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5" ht="20.25" customHeight="1" x14ac:dyDescent="0.3">
      <c r="A4" s="38"/>
      <c r="B4" s="38"/>
      <c r="C4" s="38"/>
      <c r="D4" s="38"/>
      <c r="E4" s="38"/>
      <c r="F4" s="38"/>
      <c r="G4" s="12"/>
      <c r="H4" s="38"/>
      <c r="I4" s="38"/>
      <c r="J4" s="12"/>
      <c r="K4" s="38"/>
      <c r="L4" s="38"/>
      <c r="M4" s="37" t="s">
        <v>0</v>
      </c>
    </row>
    <row r="5" spans="1:15" ht="21" customHeight="1" x14ac:dyDescent="0.3">
      <c r="A5" s="58" t="s">
        <v>3</v>
      </c>
      <c r="B5" s="58" t="s">
        <v>4</v>
      </c>
      <c r="C5" s="58" t="s">
        <v>5</v>
      </c>
      <c r="D5" s="57" t="s">
        <v>73</v>
      </c>
      <c r="E5" s="57"/>
      <c r="F5" s="57"/>
      <c r="G5" s="57" t="s">
        <v>45</v>
      </c>
      <c r="H5" s="57"/>
      <c r="I5" s="57"/>
      <c r="J5" s="57" t="s">
        <v>50</v>
      </c>
      <c r="K5" s="57"/>
      <c r="L5" s="57"/>
      <c r="M5" s="55" t="s">
        <v>52</v>
      </c>
    </row>
    <row r="6" spans="1:15" ht="117" customHeight="1" x14ac:dyDescent="0.3">
      <c r="A6" s="58"/>
      <c r="B6" s="58"/>
      <c r="C6" s="58"/>
      <c r="D6" s="43" t="s">
        <v>75</v>
      </c>
      <c r="E6" s="41" t="s">
        <v>6</v>
      </c>
      <c r="F6" s="41" t="s">
        <v>74</v>
      </c>
      <c r="G6" s="41" t="s">
        <v>49</v>
      </c>
      <c r="H6" s="41" t="s">
        <v>6</v>
      </c>
      <c r="I6" s="41" t="s">
        <v>47</v>
      </c>
      <c r="J6" s="41" t="s">
        <v>49</v>
      </c>
      <c r="K6" s="41" t="s">
        <v>6</v>
      </c>
      <c r="L6" s="41" t="s">
        <v>51</v>
      </c>
      <c r="M6" s="56"/>
    </row>
    <row r="7" spans="1:15" x14ac:dyDescent="0.3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39">
        <v>7</v>
      </c>
    </row>
    <row r="8" spans="1:15" x14ac:dyDescent="0.3">
      <c r="A8" s="14" t="s">
        <v>7</v>
      </c>
      <c r="B8" s="15">
        <v>1</v>
      </c>
      <c r="C8" s="15" t="s">
        <v>8</v>
      </c>
      <c r="D8" s="16">
        <f>D9+D10+D11+D12+D13+D15+D16+D14</f>
        <v>458663.9</v>
      </c>
      <c r="E8" s="16">
        <f>F8-D8</f>
        <v>10629.799999999988</v>
      </c>
      <c r="F8" s="16">
        <f>F9+F10+F11+F12+F13+F15+F16+F14</f>
        <v>469293.7</v>
      </c>
      <c r="G8" s="17">
        <f>G9+G10+G11+G12+G13+G15+G16+G14</f>
        <v>389371.9</v>
      </c>
      <c r="H8" s="16">
        <f>I8-G8</f>
        <v>9.9999999976716936E-2</v>
      </c>
      <c r="I8" s="17">
        <f>I9+I10+I11+I12+I13+I15+I16+I14</f>
        <v>389372</v>
      </c>
      <c r="J8" s="16">
        <f>J9+J10+J11+J12+J13+J15+J16</f>
        <v>418156.3</v>
      </c>
      <c r="K8" s="16">
        <f>L8-J8</f>
        <v>0.1000000000349246</v>
      </c>
      <c r="L8" s="16">
        <f>L9+L10+L11+L12+L13+L15+L16</f>
        <v>418156.4</v>
      </c>
      <c r="M8" s="40"/>
    </row>
    <row r="9" spans="1:15" ht="54" customHeight="1" x14ac:dyDescent="0.3">
      <c r="A9" s="18" t="s">
        <v>54</v>
      </c>
      <c r="B9" s="19">
        <v>1</v>
      </c>
      <c r="C9" s="19">
        <v>2</v>
      </c>
      <c r="D9" s="20">
        <v>7294</v>
      </c>
      <c r="E9" s="20">
        <f t="shared" ref="E9:E65" si="0">F9-D9</f>
        <v>0</v>
      </c>
      <c r="F9" s="20">
        <v>7294</v>
      </c>
      <c r="G9" s="20">
        <v>4800</v>
      </c>
      <c r="H9" s="20">
        <f t="shared" ref="H9:H53" si="1">I9-G9</f>
        <v>0</v>
      </c>
      <c r="I9" s="20">
        <v>4800</v>
      </c>
      <c r="J9" s="20">
        <v>4800</v>
      </c>
      <c r="K9" s="20">
        <f t="shared" ref="K9:K66" si="2">L9-J9</f>
        <v>0</v>
      </c>
      <c r="L9" s="20">
        <v>4800</v>
      </c>
      <c r="M9" s="47"/>
    </row>
    <row r="10" spans="1:15" ht="70.2" customHeight="1" x14ac:dyDescent="0.3">
      <c r="A10" s="18" t="s">
        <v>55</v>
      </c>
      <c r="B10" s="19">
        <v>1</v>
      </c>
      <c r="C10" s="19">
        <v>3</v>
      </c>
      <c r="D10" s="20">
        <v>10515</v>
      </c>
      <c r="E10" s="20">
        <f t="shared" si="0"/>
        <v>0</v>
      </c>
      <c r="F10" s="20">
        <v>10515</v>
      </c>
      <c r="G10" s="20">
        <v>11700</v>
      </c>
      <c r="H10" s="20">
        <f t="shared" si="1"/>
        <v>0</v>
      </c>
      <c r="I10" s="20">
        <v>11700</v>
      </c>
      <c r="J10" s="20">
        <v>11700</v>
      </c>
      <c r="K10" s="20">
        <f t="shared" si="2"/>
        <v>0</v>
      </c>
      <c r="L10" s="20">
        <v>11700</v>
      </c>
      <c r="M10" s="47"/>
    </row>
    <row r="11" spans="1:15" ht="69" customHeight="1" x14ac:dyDescent="0.3">
      <c r="A11" s="18" t="s">
        <v>76</v>
      </c>
      <c r="B11" s="19">
        <v>1</v>
      </c>
      <c r="C11" s="19">
        <v>4</v>
      </c>
      <c r="D11" s="20">
        <v>160000</v>
      </c>
      <c r="E11" s="20">
        <f>F11-D11</f>
        <v>1607.5</v>
      </c>
      <c r="F11" s="20">
        <v>161607.5</v>
      </c>
      <c r="G11" s="20">
        <v>119000</v>
      </c>
      <c r="H11" s="20">
        <f t="shared" si="1"/>
        <v>0.10000000000582077</v>
      </c>
      <c r="I11" s="20">
        <v>119000.1</v>
      </c>
      <c r="J11" s="20">
        <v>115000</v>
      </c>
      <c r="K11" s="20">
        <f t="shared" si="2"/>
        <v>0.10000000000582077</v>
      </c>
      <c r="L11" s="20">
        <v>115000.1</v>
      </c>
      <c r="M11" s="40" t="s">
        <v>94</v>
      </c>
    </row>
    <row r="12" spans="1:15" ht="19.95" customHeight="1" x14ac:dyDescent="0.3">
      <c r="A12" s="18" t="s">
        <v>9</v>
      </c>
      <c r="B12" s="19">
        <v>1</v>
      </c>
      <c r="C12" s="19">
        <v>5</v>
      </c>
      <c r="D12" s="20">
        <v>5.0999999999999996</v>
      </c>
      <c r="E12" s="20">
        <f t="shared" si="0"/>
        <v>0</v>
      </c>
      <c r="F12" s="20">
        <v>5.0999999999999996</v>
      </c>
      <c r="G12" s="20">
        <v>5.6</v>
      </c>
      <c r="H12" s="20">
        <f t="shared" si="1"/>
        <v>0</v>
      </c>
      <c r="I12" s="20">
        <v>5.6</v>
      </c>
      <c r="J12" s="20">
        <v>27.8</v>
      </c>
      <c r="K12" s="20">
        <f t="shared" si="2"/>
        <v>0</v>
      </c>
      <c r="L12" s="20">
        <v>27.8</v>
      </c>
      <c r="M12" s="47"/>
    </row>
    <row r="13" spans="1:15" ht="87.6" customHeight="1" x14ac:dyDescent="0.3">
      <c r="A13" s="18" t="s">
        <v>56</v>
      </c>
      <c r="B13" s="19">
        <v>1</v>
      </c>
      <c r="C13" s="19">
        <v>6</v>
      </c>
      <c r="D13" s="20">
        <v>55340.5</v>
      </c>
      <c r="E13" s="20">
        <f t="shared" si="0"/>
        <v>0</v>
      </c>
      <c r="F13" s="20">
        <v>55340.5</v>
      </c>
      <c r="G13" s="20">
        <v>41600</v>
      </c>
      <c r="H13" s="20">
        <f t="shared" si="1"/>
        <v>0</v>
      </c>
      <c r="I13" s="20">
        <v>41600</v>
      </c>
      <c r="J13" s="20">
        <v>41600</v>
      </c>
      <c r="K13" s="20">
        <f t="shared" si="2"/>
        <v>0</v>
      </c>
      <c r="L13" s="20">
        <v>41600</v>
      </c>
      <c r="M13" s="47"/>
    </row>
    <row r="14" spans="1:15" ht="31.2" hidden="1" customHeight="1" x14ac:dyDescent="0.3">
      <c r="A14" s="49" t="s">
        <v>46</v>
      </c>
      <c r="B14" s="19">
        <v>1</v>
      </c>
      <c r="C14" s="19">
        <v>7</v>
      </c>
      <c r="D14" s="20">
        <v>0</v>
      </c>
      <c r="E14" s="21">
        <f t="shared" si="0"/>
        <v>0</v>
      </c>
      <c r="F14" s="20">
        <v>0</v>
      </c>
      <c r="G14" s="20">
        <v>3000</v>
      </c>
      <c r="H14" s="20">
        <f t="shared" si="1"/>
        <v>0</v>
      </c>
      <c r="I14" s="20">
        <v>3000</v>
      </c>
      <c r="J14" s="20">
        <v>0</v>
      </c>
      <c r="K14" s="20">
        <f t="shared" si="2"/>
        <v>0</v>
      </c>
      <c r="L14" s="20">
        <v>0</v>
      </c>
      <c r="M14" s="47"/>
    </row>
    <row r="15" spans="1:15" ht="36" customHeight="1" x14ac:dyDescent="0.3">
      <c r="A15" s="18" t="s">
        <v>10</v>
      </c>
      <c r="B15" s="19">
        <v>1</v>
      </c>
      <c r="C15" s="19">
        <v>11</v>
      </c>
      <c r="D15" s="20">
        <v>2000</v>
      </c>
      <c r="E15" s="20">
        <f t="shared" si="0"/>
        <v>0</v>
      </c>
      <c r="F15" s="20">
        <v>2000</v>
      </c>
      <c r="G15" s="20">
        <v>1000</v>
      </c>
      <c r="H15" s="20">
        <f t="shared" si="1"/>
        <v>0</v>
      </c>
      <c r="I15" s="20">
        <v>1000</v>
      </c>
      <c r="J15" s="20">
        <v>1000</v>
      </c>
      <c r="K15" s="20">
        <f t="shared" si="2"/>
        <v>0</v>
      </c>
      <c r="L15" s="20">
        <v>1000</v>
      </c>
      <c r="M15" s="47"/>
    </row>
    <row r="16" spans="1:15" ht="166.2" customHeight="1" x14ac:dyDescent="0.3">
      <c r="A16" s="18" t="s">
        <v>68</v>
      </c>
      <c r="B16" s="19">
        <v>1</v>
      </c>
      <c r="C16" s="19">
        <v>13</v>
      </c>
      <c r="D16" s="20">
        <v>223509.3</v>
      </c>
      <c r="E16" s="20">
        <f t="shared" si="0"/>
        <v>9022.3000000000175</v>
      </c>
      <c r="F16" s="20">
        <v>232531.6</v>
      </c>
      <c r="G16" s="20">
        <v>208266.3</v>
      </c>
      <c r="H16" s="20">
        <f t="shared" si="1"/>
        <v>0</v>
      </c>
      <c r="I16" s="20">
        <v>208266.3</v>
      </c>
      <c r="J16" s="20">
        <v>244028.5</v>
      </c>
      <c r="K16" s="20">
        <f t="shared" si="2"/>
        <v>0</v>
      </c>
      <c r="L16" s="20">
        <v>244028.5</v>
      </c>
      <c r="M16" s="40" t="s">
        <v>95</v>
      </c>
    </row>
    <row r="17" spans="1:13" x14ac:dyDescent="0.3">
      <c r="A17" s="22" t="s">
        <v>11</v>
      </c>
      <c r="B17" s="15">
        <v>2</v>
      </c>
      <c r="C17" s="15" t="s">
        <v>8</v>
      </c>
      <c r="D17" s="16">
        <f>D18</f>
        <v>10964.4</v>
      </c>
      <c r="E17" s="16">
        <f t="shared" si="0"/>
        <v>0</v>
      </c>
      <c r="F17" s="16">
        <f>F18</f>
        <v>10964.4</v>
      </c>
      <c r="G17" s="17">
        <f>G18</f>
        <v>3978.9</v>
      </c>
      <c r="H17" s="16">
        <f t="shared" si="1"/>
        <v>0</v>
      </c>
      <c r="I17" s="17">
        <f>I18</f>
        <v>3978.9</v>
      </c>
      <c r="J17" s="16">
        <f>J18</f>
        <v>4096.8</v>
      </c>
      <c r="K17" s="16">
        <f t="shared" si="2"/>
        <v>0</v>
      </c>
      <c r="L17" s="16">
        <f>L18</f>
        <v>4096.8</v>
      </c>
      <c r="M17" s="47"/>
    </row>
    <row r="18" spans="1:13" ht="45" customHeight="1" x14ac:dyDescent="0.3">
      <c r="A18" s="18" t="s">
        <v>57</v>
      </c>
      <c r="B18" s="19">
        <v>2</v>
      </c>
      <c r="C18" s="19">
        <v>3</v>
      </c>
      <c r="D18" s="23">
        <v>10964.4</v>
      </c>
      <c r="E18" s="20">
        <f t="shared" si="0"/>
        <v>0</v>
      </c>
      <c r="F18" s="23">
        <v>10964.4</v>
      </c>
      <c r="G18" s="23">
        <v>3978.9</v>
      </c>
      <c r="H18" s="20">
        <f t="shared" si="1"/>
        <v>0</v>
      </c>
      <c r="I18" s="20">
        <v>3978.9</v>
      </c>
      <c r="J18" s="20">
        <v>4096.8</v>
      </c>
      <c r="K18" s="20">
        <f t="shared" si="2"/>
        <v>0</v>
      </c>
      <c r="L18" s="20">
        <v>4096.8</v>
      </c>
      <c r="M18" s="47"/>
    </row>
    <row r="19" spans="1:13" ht="31.2" x14ac:dyDescent="0.3">
      <c r="A19" s="22" t="s">
        <v>12</v>
      </c>
      <c r="B19" s="15">
        <v>3</v>
      </c>
      <c r="C19" s="15" t="s">
        <v>8</v>
      </c>
      <c r="D19" s="16">
        <f>D20+D21+D22</f>
        <v>15150.5</v>
      </c>
      <c r="E19" s="16">
        <f t="shared" si="0"/>
        <v>0</v>
      </c>
      <c r="F19" s="16">
        <f>F20+F21+F22</f>
        <v>15150.5</v>
      </c>
      <c r="G19" s="17">
        <f>G20+G21+G22</f>
        <v>6939.6</v>
      </c>
      <c r="H19" s="16">
        <f t="shared" si="1"/>
        <v>0</v>
      </c>
      <c r="I19" s="17">
        <f>I20+I21+I22</f>
        <v>6939.6</v>
      </c>
      <c r="J19" s="16">
        <f>J20+J21+J22</f>
        <v>7781.2</v>
      </c>
      <c r="K19" s="16">
        <f t="shared" si="2"/>
        <v>0</v>
      </c>
      <c r="L19" s="16">
        <f>L20+L21+L22</f>
        <v>7781.2</v>
      </c>
      <c r="M19" s="47"/>
    </row>
    <row r="20" spans="1:13" ht="73.95" customHeight="1" x14ac:dyDescent="0.3">
      <c r="A20" s="18" t="s">
        <v>13</v>
      </c>
      <c r="B20" s="19">
        <v>3</v>
      </c>
      <c r="C20" s="19">
        <v>4</v>
      </c>
      <c r="D20" s="20">
        <v>6855.6</v>
      </c>
      <c r="E20" s="20">
        <f t="shared" si="0"/>
        <v>0</v>
      </c>
      <c r="F20" s="20">
        <v>6855.6</v>
      </c>
      <c r="G20" s="20">
        <v>5440.7</v>
      </c>
      <c r="H20" s="20">
        <f t="shared" si="1"/>
        <v>0</v>
      </c>
      <c r="I20" s="20">
        <v>5440.7</v>
      </c>
      <c r="J20" s="20">
        <v>5577.5</v>
      </c>
      <c r="K20" s="20">
        <f t="shared" si="2"/>
        <v>0</v>
      </c>
      <c r="L20" s="20">
        <v>5577.5</v>
      </c>
      <c r="M20" s="47"/>
    </row>
    <row r="21" spans="1:13" ht="49.95" customHeight="1" x14ac:dyDescent="0.3">
      <c r="A21" s="24" t="s">
        <v>66</v>
      </c>
      <c r="B21" s="19">
        <v>3</v>
      </c>
      <c r="C21" s="19">
        <v>10</v>
      </c>
      <c r="D21" s="20">
        <v>3850</v>
      </c>
      <c r="E21" s="20">
        <f t="shared" si="0"/>
        <v>0</v>
      </c>
      <c r="F21" s="20">
        <v>3850</v>
      </c>
      <c r="G21" s="20">
        <v>50</v>
      </c>
      <c r="H21" s="20">
        <f t="shared" si="1"/>
        <v>0</v>
      </c>
      <c r="I21" s="20">
        <v>50</v>
      </c>
      <c r="J21" s="20">
        <v>50</v>
      </c>
      <c r="K21" s="20">
        <f t="shared" si="2"/>
        <v>0</v>
      </c>
      <c r="L21" s="20">
        <v>50</v>
      </c>
      <c r="M21" s="47"/>
    </row>
    <row r="22" spans="1:13" ht="70.95" customHeight="1" x14ac:dyDescent="0.3">
      <c r="A22" s="18" t="s">
        <v>58</v>
      </c>
      <c r="B22" s="19">
        <v>3</v>
      </c>
      <c r="C22" s="19">
        <v>14</v>
      </c>
      <c r="D22" s="20">
        <v>4444.8999999999996</v>
      </c>
      <c r="E22" s="20">
        <f t="shared" si="0"/>
        <v>0</v>
      </c>
      <c r="F22" s="20">
        <v>4444.8999999999996</v>
      </c>
      <c r="G22" s="20">
        <v>1448.9</v>
      </c>
      <c r="H22" s="20">
        <f t="shared" si="1"/>
        <v>0</v>
      </c>
      <c r="I22" s="20">
        <v>1448.9</v>
      </c>
      <c r="J22" s="20">
        <v>2153.6999999999998</v>
      </c>
      <c r="K22" s="20">
        <f t="shared" si="2"/>
        <v>0</v>
      </c>
      <c r="L22" s="20">
        <v>2153.6999999999998</v>
      </c>
      <c r="M22" s="47"/>
    </row>
    <row r="23" spans="1:13" x14ac:dyDescent="0.3">
      <c r="A23" s="22" t="s">
        <v>14</v>
      </c>
      <c r="B23" s="15">
        <v>4</v>
      </c>
      <c r="C23" s="15" t="s">
        <v>8</v>
      </c>
      <c r="D23" s="16">
        <f>D24+D25+D26+D27+D28+D29+D30</f>
        <v>558140.29999999993</v>
      </c>
      <c r="E23" s="16">
        <f t="shared" si="0"/>
        <v>54745.70000000007</v>
      </c>
      <c r="F23" s="16">
        <f>F24+F25+F26+F27+F28+F29+F30</f>
        <v>612886</v>
      </c>
      <c r="G23" s="17">
        <f>G24+G25+G26+G27+G28+G29+G30</f>
        <v>292376.8</v>
      </c>
      <c r="H23" s="16">
        <f t="shared" si="1"/>
        <v>3934.7999999999884</v>
      </c>
      <c r="I23" s="17">
        <f>I24+I25+I26+I27+I28+I29+I30</f>
        <v>296311.59999999998</v>
      </c>
      <c r="J23" s="16">
        <f>J24+J25+J26+J27+J28+J29+J30</f>
        <v>281255.8</v>
      </c>
      <c r="K23" s="16">
        <f t="shared" si="2"/>
        <v>-9.9999999976716936E-2</v>
      </c>
      <c r="L23" s="16">
        <f>L24+L25+L26+L27+L28+L29+L30</f>
        <v>281255.7</v>
      </c>
      <c r="M23" s="47"/>
    </row>
    <row r="24" spans="1:13" ht="55.95" customHeight="1" x14ac:dyDescent="0.3">
      <c r="A24" s="18" t="s">
        <v>65</v>
      </c>
      <c r="B24" s="19">
        <v>4</v>
      </c>
      <c r="C24" s="19">
        <v>1</v>
      </c>
      <c r="D24" s="20">
        <v>9580.4</v>
      </c>
      <c r="E24" s="20">
        <f t="shared" si="0"/>
        <v>0</v>
      </c>
      <c r="F24" s="20">
        <v>9580.4</v>
      </c>
      <c r="G24" s="20">
        <v>5469.3</v>
      </c>
      <c r="H24" s="20">
        <f t="shared" si="1"/>
        <v>0</v>
      </c>
      <c r="I24" s="20">
        <v>5469.3</v>
      </c>
      <c r="J24" s="20">
        <v>5450.2</v>
      </c>
      <c r="K24" s="20">
        <f t="shared" si="2"/>
        <v>0</v>
      </c>
      <c r="L24" s="20">
        <v>5450.2</v>
      </c>
      <c r="M24" s="47"/>
    </row>
    <row r="25" spans="1:13" ht="60" customHeight="1" x14ac:dyDescent="0.3">
      <c r="A25" s="18" t="s">
        <v>15</v>
      </c>
      <c r="B25" s="19">
        <v>4</v>
      </c>
      <c r="C25" s="19">
        <v>5</v>
      </c>
      <c r="D25" s="20">
        <v>18361.5</v>
      </c>
      <c r="E25" s="20">
        <f t="shared" si="0"/>
        <v>0</v>
      </c>
      <c r="F25" s="20">
        <v>18361.5</v>
      </c>
      <c r="G25" s="20">
        <v>117211.4</v>
      </c>
      <c r="H25" s="20">
        <f t="shared" si="1"/>
        <v>0</v>
      </c>
      <c r="I25" s="20">
        <v>117211.4</v>
      </c>
      <c r="J25" s="20">
        <v>107109.5</v>
      </c>
      <c r="K25" s="20">
        <f t="shared" si="2"/>
        <v>0</v>
      </c>
      <c r="L25" s="20">
        <v>107109.5</v>
      </c>
      <c r="M25" s="47"/>
    </row>
    <row r="26" spans="1:13" ht="66.599999999999994" customHeight="1" x14ac:dyDescent="0.3">
      <c r="A26" s="18" t="s">
        <v>59</v>
      </c>
      <c r="B26" s="19">
        <v>4</v>
      </c>
      <c r="C26" s="19">
        <v>7</v>
      </c>
      <c r="D26" s="20">
        <v>14899.3</v>
      </c>
      <c r="E26" s="20">
        <f t="shared" si="0"/>
        <v>1795.1000000000022</v>
      </c>
      <c r="F26" s="20">
        <v>16694.400000000001</v>
      </c>
      <c r="G26" s="20">
        <v>27000</v>
      </c>
      <c r="H26" s="20">
        <f t="shared" si="1"/>
        <v>0</v>
      </c>
      <c r="I26" s="20">
        <v>27000</v>
      </c>
      <c r="J26" s="20">
        <v>26000</v>
      </c>
      <c r="K26" s="20">
        <f t="shared" si="2"/>
        <v>0</v>
      </c>
      <c r="L26" s="20">
        <v>26000</v>
      </c>
      <c r="M26" s="40" t="s">
        <v>86</v>
      </c>
    </row>
    <row r="27" spans="1:13" ht="22.2" customHeight="1" x14ac:dyDescent="0.3">
      <c r="A27" s="18" t="s">
        <v>16</v>
      </c>
      <c r="B27" s="19">
        <v>4</v>
      </c>
      <c r="C27" s="19">
        <v>8</v>
      </c>
      <c r="D27" s="20">
        <v>26700</v>
      </c>
      <c r="E27" s="20">
        <f t="shared" si="0"/>
        <v>80.200000000000728</v>
      </c>
      <c r="F27" s="20">
        <v>26780.2</v>
      </c>
      <c r="G27" s="20">
        <v>14000</v>
      </c>
      <c r="H27" s="20">
        <f t="shared" si="1"/>
        <v>0</v>
      </c>
      <c r="I27" s="20">
        <v>14000</v>
      </c>
      <c r="J27" s="20">
        <v>14000</v>
      </c>
      <c r="K27" s="20">
        <f t="shared" si="2"/>
        <v>0</v>
      </c>
      <c r="L27" s="20">
        <v>14000</v>
      </c>
      <c r="M27" s="50" t="s">
        <v>83</v>
      </c>
    </row>
    <row r="28" spans="1:13" ht="102.6" customHeight="1" x14ac:dyDescent="0.3">
      <c r="A28" s="18" t="s">
        <v>17</v>
      </c>
      <c r="B28" s="19">
        <v>4</v>
      </c>
      <c r="C28" s="19">
        <v>9</v>
      </c>
      <c r="D28" s="20">
        <v>454337.1</v>
      </c>
      <c r="E28" s="20">
        <f t="shared" si="0"/>
        <v>53026</v>
      </c>
      <c r="F28" s="20">
        <v>507363.1</v>
      </c>
      <c r="G28" s="20">
        <v>101000</v>
      </c>
      <c r="H28" s="20">
        <f t="shared" si="1"/>
        <v>3934.8999999999942</v>
      </c>
      <c r="I28" s="20">
        <v>104934.9</v>
      </c>
      <c r="J28" s="20">
        <v>101000</v>
      </c>
      <c r="K28" s="20">
        <f t="shared" si="2"/>
        <v>0</v>
      </c>
      <c r="L28" s="20">
        <v>101000</v>
      </c>
      <c r="M28" s="47" t="s">
        <v>87</v>
      </c>
    </row>
    <row r="29" spans="1:13" ht="69" customHeight="1" x14ac:dyDescent="0.3">
      <c r="A29" s="18" t="s">
        <v>18</v>
      </c>
      <c r="B29" s="19">
        <v>4</v>
      </c>
      <c r="C29" s="19">
        <v>10</v>
      </c>
      <c r="D29" s="20">
        <v>14629.9</v>
      </c>
      <c r="E29" s="21">
        <f t="shared" si="0"/>
        <v>880.20000000000073</v>
      </c>
      <c r="F29" s="20">
        <v>15510.1</v>
      </c>
      <c r="G29" s="20">
        <v>6280</v>
      </c>
      <c r="H29" s="20">
        <f t="shared" si="1"/>
        <v>0</v>
      </c>
      <c r="I29" s="20">
        <v>6280</v>
      </c>
      <c r="J29" s="20">
        <v>6280</v>
      </c>
      <c r="K29" s="20">
        <f t="shared" si="2"/>
        <v>0</v>
      </c>
      <c r="L29" s="20">
        <v>6280</v>
      </c>
      <c r="M29" s="50" t="s">
        <v>85</v>
      </c>
    </row>
    <row r="30" spans="1:13" ht="83.4" customHeight="1" x14ac:dyDescent="0.3">
      <c r="A30" s="18" t="s">
        <v>60</v>
      </c>
      <c r="B30" s="19">
        <v>4</v>
      </c>
      <c r="C30" s="19">
        <v>12</v>
      </c>
      <c r="D30" s="20">
        <v>19632.099999999999</v>
      </c>
      <c r="E30" s="21">
        <f t="shared" si="0"/>
        <v>-1035.7999999999993</v>
      </c>
      <c r="F30" s="20">
        <v>18596.3</v>
      </c>
      <c r="G30" s="20">
        <v>21416.1</v>
      </c>
      <c r="H30" s="20">
        <f t="shared" si="1"/>
        <v>-9.9999999998544808E-2</v>
      </c>
      <c r="I30" s="20">
        <v>21416</v>
      </c>
      <c r="J30" s="20">
        <v>21416.1</v>
      </c>
      <c r="K30" s="20">
        <f t="shared" si="2"/>
        <v>-9.9999999998544808E-2</v>
      </c>
      <c r="L30" s="20">
        <v>21416</v>
      </c>
      <c r="M30" s="40" t="s">
        <v>89</v>
      </c>
    </row>
    <row r="31" spans="1:13" x14ac:dyDescent="0.3">
      <c r="A31" s="22" t="s">
        <v>19</v>
      </c>
      <c r="B31" s="15">
        <v>5</v>
      </c>
      <c r="C31" s="15" t="s">
        <v>8</v>
      </c>
      <c r="D31" s="25">
        <f>D32+D33+D34+D35</f>
        <v>545474.1</v>
      </c>
      <c r="E31" s="25">
        <f t="shared" si="0"/>
        <v>82107.400000000023</v>
      </c>
      <c r="F31" s="25">
        <f>F32+F33+F34+F35</f>
        <v>627581.5</v>
      </c>
      <c r="G31" s="26">
        <f>G32+G33+G34+G35</f>
        <v>261774.49999999997</v>
      </c>
      <c r="H31" s="25">
        <f t="shared" si="1"/>
        <v>-4008.0999999999767</v>
      </c>
      <c r="I31" s="26">
        <f>I32+I33+I34+I35</f>
        <v>257766.39999999999</v>
      </c>
      <c r="J31" s="25">
        <f>J32+J33+J34+J35</f>
        <v>240876.99999999997</v>
      </c>
      <c r="K31" s="25">
        <f t="shared" si="2"/>
        <v>-75.699999999982538</v>
      </c>
      <c r="L31" s="25">
        <f>L32+L33+L34+L35</f>
        <v>240801.3</v>
      </c>
      <c r="M31" s="47"/>
    </row>
    <row r="32" spans="1:13" ht="55.2" customHeight="1" x14ac:dyDescent="0.3">
      <c r="A32" s="18" t="s">
        <v>20</v>
      </c>
      <c r="B32" s="19">
        <v>5</v>
      </c>
      <c r="C32" s="19">
        <v>1</v>
      </c>
      <c r="D32" s="23">
        <v>36828.6</v>
      </c>
      <c r="E32" s="23">
        <f t="shared" si="0"/>
        <v>-433.69999999999709</v>
      </c>
      <c r="F32" s="23">
        <v>36394.9</v>
      </c>
      <c r="G32" s="23">
        <v>60747.8</v>
      </c>
      <c r="H32" s="23">
        <f t="shared" si="1"/>
        <v>-73.200000000004366</v>
      </c>
      <c r="I32" s="23">
        <v>60674.6</v>
      </c>
      <c r="J32" s="23">
        <v>60747.8</v>
      </c>
      <c r="K32" s="23">
        <v>60474.8</v>
      </c>
      <c r="L32" s="23">
        <v>60672.1</v>
      </c>
      <c r="M32" s="40" t="s">
        <v>90</v>
      </c>
    </row>
    <row r="33" spans="1:16" ht="90.6" customHeight="1" x14ac:dyDescent="0.3">
      <c r="A33" s="18" t="s">
        <v>21</v>
      </c>
      <c r="B33" s="19">
        <v>5</v>
      </c>
      <c r="C33" s="19">
        <v>2</v>
      </c>
      <c r="D33" s="23">
        <v>269222.40000000002</v>
      </c>
      <c r="E33" s="23">
        <f t="shared" si="0"/>
        <v>19771.399999999965</v>
      </c>
      <c r="F33" s="23">
        <v>288993.8</v>
      </c>
      <c r="G33" s="23">
        <v>76155.5</v>
      </c>
      <c r="H33" s="23">
        <f t="shared" si="1"/>
        <v>0</v>
      </c>
      <c r="I33" s="23">
        <v>76155.5</v>
      </c>
      <c r="J33" s="23">
        <v>54698.1</v>
      </c>
      <c r="K33" s="23">
        <f t="shared" si="2"/>
        <v>0</v>
      </c>
      <c r="L33" s="23">
        <v>54698.1</v>
      </c>
      <c r="M33" s="40" t="s">
        <v>88</v>
      </c>
    </row>
    <row r="34" spans="1:16" ht="181.2" customHeight="1" x14ac:dyDescent="0.3">
      <c r="A34" s="18" t="s">
        <v>22</v>
      </c>
      <c r="B34" s="19">
        <v>5</v>
      </c>
      <c r="C34" s="19">
        <v>3</v>
      </c>
      <c r="D34" s="23">
        <v>185714</v>
      </c>
      <c r="E34" s="23">
        <f t="shared" si="0"/>
        <v>62523</v>
      </c>
      <c r="F34" s="23">
        <v>248237</v>
      </c>
      <c r="G34" s="23">
        <v>83864.3</v>
      </c>
      <c r="H34" s="23">
        <f t="shared" si="1"/>
        <v>-3934.9000000000087</v>
      </c>
      <c r="I34" s="23">
        <v>79929.399999999994</v>
      </c>
      <c r="J34" s="23">
        <v>84424.2</v>
      </c>
      <c r="K34" s="23">
        <f t="shared" si="2"/>
        <v>0</v>
      </c>
      <c r="L34" s="23">
        <v>84424.2</v>
      </c>
      <c r="M34" s="48" t="s">
        <v>91</v>
      </c>
    </row>
    <row r="35" spans="1:16" ht="69" customHeight="1" x14ac:dyDescent="0.3">
      <c r="A35" s="18" t="s">
        <v>61</v>
      </c>
      <c r="B35" s="19">
        <v>5</v>
      </c>
      <c r="C35" s="19">
        <v>5</v>
      </c>
      <c r="D35" s="23">
        <v>53709.1</v>
      </c>
      <c r="E35" s="23">
        <f t="shared" si="0"/>
        <v>246.70000000000437</v>
      </c>
      <c r="F35" s="23">
        <v>53955.8</v>
      </c>
      <c r="G35" s="23">
        <v>41006.9</v>
      </c>
      <c r="H35" s="23">
        <f t="shared" si="1"/>
        <v>0</v>
      </c>
      <c r="I35" s="23">
        <v>41006.9</v>
      </c>
      <c r="J35" s="23">
        <v>41006.9</v>
      </c>
      <c r="K35" s="23">
        <f t="shared" si="2"/>
        <v>0</v>
      </c>
      <c r="L35" s="23">
        <v>41006.9</v>
      </c>
      <c r="M35" s="40" t="s">
        <v>97</v>
      </c>
    </row>
    <row r="36" spans="1:16" x14ac:dyDescent="0.3">
      <c r="A36" s="22" t="s">
        <v>23</v>
      </c>
      <c r="B36" s="15">
        <v>6</v>
      </c>
      <c r="C36" s="15" t="s">
        <v>8</v>
      </c>
      <c r="D36" s="25">
        <f>D37+D38</f>
        <v>11768.7</v>
      </c>
      <c r="E36" s="25">
        <f t="shared" si="0"/>
        <v>-7381.0000000000009</v>
      </c>
      <c r="F36" s="25">
        <f>F37+F38</f>
        <v>4387.7</v>
      </c>
      <c r="G36" s="26">
        <f>G37+G38</f>
        <v>470.6</v>
      </c>
      <c r="H36" s="25">
        <f t="shared" si="1"/>
        <v>0</v>
      </c>
      <c r="I36" s="26">
        <f>I37+I38</f>
        <v>470.6</v>
      </c>
      <c r="J36" s="25">
        <f>J37+J38</f>
        <v>470.6</v>
      </c>
      <c r="K36" s="25">
        <f t="shared" si="2"/>
        <v>0</v>
      </c>
      <c r="L36" s="25">
        <f>L37+L38</f>
        <v>470.6</v>
      </c>
      <c r="M36" s="47"/>
    </row>
    <row r="37" spans="1:16" ht="49.8" customHeight="1" x14ac:dyDescent="0.3">
      <c r="A37" s="18" t="s">
        <v>24</v>
      </c>
      <c r="B37" s="19">
        <v>6</v>
      </c>
      <c r="C37" s="19">
        <v>3</v>
      </c>
      <c r="D37" s="23">
        <v>11650</v>
      </c>
      <c r="E37" s="23">
        <f t="shared" si="0"/>
        <v>-7381</v>
      </c>
      <c r="F37" s="23">
        <v>4269</v>
      </c>
      <c r="G37" s="23">
        <v>350</v>
      </c>
      <c r="H37" s="23">
        <f t="shared" si="1"/>
        <v>0</v>
      </c>
      <c r="I37" s="23">
        <v>350</v>
      </c>
      <c r="J37" s="23">
        <v>350</v>
      </c>
      <c r="K37" s="23">
        <f t="shared" si="2"/>
        <v>0</v>
      </c>
      <c r="L37" s="23">
        <v>350</v>
      </c>
      <c r="M37" s="40" t="s">
        <v>92</v>
      </c>
    </row>
    <row r="38" spans="1:16" ht="51.6" customHeight="1" x14ac:dyDescent="0.3">
      <c r="A38" s="18" t="s">
        <v>71</v>
      </c>
      <c r="B38" s="19">
        <v>6</v>
      </c>
      <c r="C38" s="19">
        <v>5</v>
      </c>
      <c r="D38" s="23">
        <v>118.7</v>
      </c>
      <c r="E38" s="23">
        <f t="shared" si="0"/>
        <v>0</v>
      </c>
      <c r="F38" s="23">
        <v>118.7</v>
      </c>
      <c r="G38" s="23">
        <v>120.6</v>
      </c>
      <c r="H38" s="23">
        <f t="shared" si="1"/>
        <v>0</v>
      </c>
      <c r="I38" s="23">
        <v>120.6</v>
      </c>
      <c r="J38" s="23">
        <v>120.6</v>
      </c>
      <c r="K38" s="23">
        <f t="shared" si="2"/>
        <v>0</v>
      </c>
      <c r="L38" s="23">
        <v>120.6</v>
      </c>
      <c r="M38" s="47"/>
    </row>
    <row r="39" spans="1:16" x14ac:dyDescent="0.3">
      <c r="A39" s="22" t="s">
        <v>25</v>
      </c>
      <c r="B39" s="15">
        <v>7</v>
      </c>
      <c r="C39" s="15" t="s">
        <v>8</v>
      </c>
      <c r="D39" s="25">
        <f>D40+D41+D42+D44+D45+D43</f>
        <v>2698303.2</v>
      </c>
      <c r="E39" s="25">
        <f t="shared" si="0"/>
        <v>10964.499999999534</v>
      </c>
      <c r="F39" s="25">
        <f>F40+F41+F42+F44+F45+F43</f>
        <v>2709267.6999999997</v>
      </c>
      <c r="G39" s="26">
        <f>G40+G41+G42+G44+G45</f>
        <v>1775272.7</v>
      </c>
      <c r="H39" s="25">
        <f t="shared" si="1"/>
        <v>39229.199999999953</v>
      </c>
      <c r="I39" s="26">
        <f>I40+I41+I42+I44+I45</f>
        <v>1814501.9</v>
      </c>
      <c r="J39" s="25">
        <f>J40+J41+J42+J44+J45</f>
        <v>2365437.7000000002</v>
      </c>
      <c r="K39" s="25">
        <f t="shared" si="2"/>
        <v>-579509.40000000014</v>
      </c>
      <c r="L39" s="25">
        <f>L40+L41+L42+L44+L45</f>
        <v>1785928.3</v>
      </c>
      <c r="M39" s="47"/>
    </row>
    <row r="40" spans="1:16" ht="58.8" customHeight="1" x14ac:dyDescent="0.3">
      <c r="A40" s="18" t="s">
        <v>26</v>
      </c>
      <c r="B40" s="19">
        <v>7</v>
      </c>
      <c r="C40" s="19">
        <v>1</v>
      </c>
      <c r="D40" s="23">
        <v>518632.6</v>
      </c>
      <c r="E40" s="23">
        <f t="shared" si="0"/>
        <v>61817.5</v>
      </c>
      <c r="F40" s="23">
        <v>580450.1</v>
      </c>
      <c r="G40" s="23">
        <v>351344.8</v>
      </c>
      <c r="H40" s="23">
        <f t="shared" si="1"/>
        <v>0</v>
      </c>
      <c r="I40" s="23">
        <v>351344.8</v>
      </c>
      <c r="J40" s="23">
        <v>350894.8</v>
      </c>
      <c r="K40" s="23">
        <f t="shared" si="2"/>
        <v>0</v>
      </c>
      <c r="L40" s="23">
        <v>350894.8</v>
      </c>
      <c r="M40" s="52" t="s">
        <v>101</v>
      </c>
    </row>
    <row r="41" spans="1:16" ht="69" customHeight="1" x14ac:dyDescent="0.3">
      <c r="A41" s="18" t="s">
        <v>27</v>
      </c>
      <c r="B41" s="19">
        <v>7</v>
      </c>
      <c r="C41" s="19">
        <v>2</v>
      </c>
      <c r="D41" s="23">
        <v>1848985.4</v>
      </c>
      <c r="E41" s="23">
        <f t="shared" si="0"/>
        <v>-54017</v>
      </c>
      <c r="F41" s="23">
        <v>1794968.4</v>
      </c>
      <c r="G41" s="23">
        <v>1108229.5</v>
      </c>
      <c r="H41" s="23">
        <f t="shared" si="1"/>
        <v>39229.199999999953</v>
      </c>
      <c r="I41" s="23">
        <v>1147458.7</v>
      </c>
      <c r="J41" s="23">
        <v>1726668.2</v>
      </c>
      <c r="K41" s="23">
        <f t="shared" si="2"/>
        <v>-579509.39999999991</v>
      </c>
      <c r="L41" s="23">
        <v>1147158.8</v>
      </c>
      <c r="M41" s="53"/>
    </row>
    <row r="42" spans="1:16" ht="103.8" customHeight="1" x14ac:dyDescent="0.3">
      <c r="A42" s="18" t="s">
        <v>28</v>
      </c>
      <c r="B42" s="19">
        <v>7</v>
      </c>
      <c r="C42" s="19">
        <v>3</v>
      </c>
      <c r="D42" s="23">
        <v>136095.70000000001</v>
      </c>
      <c r="E42" s="23">
        <f t="shared" si="0"/>
        <v>1713.0999999999767</v>
      </c>
      <c r="F42" s="23">
        <v>137808.79999999999</v>
      </c>
      <c r="G42" s="23">
        <v>157454</v>
      </c>
      <c r="H42" s="23">
        <f t="shared" si="1"/>
        <v>0</v>
      </c>
      <c r="I42" s="23">
        <v>157454</v>
      </c>
      <c r="J42" s="23">
        <v>129630.3</v>
      </c>
      <c r="K42" s="23">
        <f t="shared" si="2"/>
        <v>0</v>
      </c>
      <c r="L42" s="23">
        <v>129630.3</v>
      </c>
      <c r="M42" s="47" t="s">
        <v>79</v>
      </c>
    </row>
    <row r="43" spans="1:16" ht="49.2" customHeight="1" x14ac:dyDescent="0.3">
      <c r="A43" s="18" t="s">
        <v>77</v>
      </c>
      <c r="B43" s="19">
        <v>7</v>
      </c>
      <c r="C43" s="19">
        <v>5</v>
      </c>
      <c r="D43" s="23">
        <v>466.6</v>
      </c>
      <c r="E43" s="23">
        <f t="shared" si="0"/>
        <v>122.60000000000002</v>
      </c>
      <c r="F43" s="23">
        <v>589.20000000000005</v>
      </c>
      <c r="G43" s="23"/>
      <c r="H43" s="23"/>
      <c r="I43" s="23"/>
      <c r="J43" s="23"/>
      <c r="K43" s="23"/>
      <c r="L43" s="23"/>
      <c r="M43" s="40" t="s">
        <v>80</v>
      </c>
    </row>
    <row r="44" spans="1:16" ht="109.8" customHeight="1" x14ac:dyDescent="0.3">
      <c r="A44" s="18" t="s">
        <v>29</v>
      </c>
      <c r="B44" s="19">
        <v>7</v>
      </c>
      <c r="C44" s="19">
        <v>7</v>
      </c>
      <c r="D44" s="23">
        <v>53752.9</v>
      </c>
      <c r="E44" s="23">
        <f t="shared" si="0"/>
        <v>2753.9000000000015</v>
      </c>
      <c r="F44" s="23">
        <v>56506.8</v>
      </c>
      <c r="G44" s="23">
        <v>56130.7</v>
      </c>
      <c r="H44" s="23">
        <f t="shared" si="1"/>
        <v>0</v>
      </c>
      <c r="I44" s="23">
        <v>56130.7</v>
      </c>
      <c r="J44" s="23">
        <v>56130.7</v>
      </c>
      <c r="K44" s="23">
        <f t="shared" si="2"/>
        <v>0</v>
      </c>
      <c r="L44" s="23">
        <v>56130.7</v>
      </c>
      <c r="M44" s="40" t="s">
        <v>96</v>
      </c>
    </row>
    <row r="45" spans="1:16" ht="88.95" customHeight="1" x14ac:dyDescent="0.3">
      <c r="A45" s="18" t="s">
        <v>62</v>
      </c>
      <c r="B45" s="19">
        <v>7</v>
      </c>
      <c r="C45" s="19">
        <v>9</v>
      </c>
      <c r="D45" s="23">
        <v>140370</v>
      </c>
      <c r="E45" s="23">
        <f t="shared" si="0"/>
        <v>-1425.6000000000058</v>
      </c>
      <c r="F45" s="23">
        <v>138944.4</v>
      </c>
      <c r="G45" s="23">
        <v>102113.7</v>
      </c>
      <c r="H45" s="23">
        <f t="shared" si="1"/>
        <v>0</v>
      </c>
      <c r="I45" s="23">
        <v>102113.7</v>
      </c>
      <c r="J45" s="23">
        <v>102113.7</v>
      </c>
      <c r="K45" s="23">
        <f t="shared" si="2"/>
        <v>0</v>
      </c>
      <c r="L45" s="23">
        <v>102113.7</v>
      </c>
      <c r="M45" s="40" t="s">
        <v>81</v>
      </c>
    </row>
    <row r="46" spans="1:16" x14ac:dyDescent="0.3">
      <c r="A46" s="22" t="s">
        <v>30</v>
      </c>
      <c r="B46" s="15">
        <v>8</v>
      </c>
      <c r="C46" s="15" t="s">
        <v>8</v>
      </c>
      <c r="D46" s="25">
        <f>D47+D48</f>
        <v>235849.2</v>
      </c>
      <c r="E46" s="25">
        <f t="shared" si="0"/>
        <v>1061.0999999999767</v>
      </c>
      <c r="F46" s="25">
        <f>F47+F48</f>
        <v>236910.3</v>
      </c>
      <c r="G46" s="26">
        <f>G47+G48</f>
        <v>163145.4</v>
      </c>
      <c r="H46" s="25">
        <f t="shared" si="1"/>
        <v>0</v>
      </c>
      <c r="I46" s="26">
        <f>I47+I48</f>
        <v>163145.4</v>
      </c>
      <c r="J46" s="25">
        <f>J47+J48</f>
        <v>167093.30000000002</v>
      </c>
      <c r="K46" s="25">
        <f t="shared" si="2"/>
        <v>0</v>
      </c>
      <c r="L46" s="25">
        <f>L47+L48</f>
        <v>167093.30000000002</v>
      </c>
      <c r="M46" s="47"/>
    </row>
    <row r="47" spans="1:16" ht="48.6" customHeight="1" x14ac:dyDescent="0.3">
      <c r="A47" s="18" t="s">
        <v>31</v>
      </c>
      <c r="B47" s="19">
        <v>8</v>
      </c>
      <c r="C47" s="19">
        <v>1</v>
      </c>
      <c r="D47" s="23">
        <v>224368.7</v>
      </c>
      <c r="E47" s="23">
        <f t="shared" si="0"/>
        <v>1024.0999999999767</v>
      </c>
      <c r="F47" s="23">
        <v>225392.8</v>
      </c>
      <c r="G47" s="23">
        <v>154690.1</v>
      </c>
      <c r="H47" s="23">
        <f t="shared" si="1"/>
        <v>0</v>
      </c>
      <c r="I47" s="23">
        <v>154690.1</v>
      </c>
      <c r="J47" s="23">
        <v>158600.6</v>
      </c>
      <c r="K47" s="23">
        <f t="shared" si="2"/>
        <v>0</v>
      </c>
      <c r="L47" s="23">
        <v>158600.6</v>
      </c>
      <c r="M47" s="40" t="s">
        <v>82</v>
      </c>
      <c r="P47" s="42"/>
    </row>
    <row r="48" spans="1:16" ht="71.400000000000006" customHeight="1" x14ac:dyDescent="0.3">
      <c r="A48" s="18" t="s">
        <v>63</v>
      </c>
      <c r="B48" s="19">
        <v>8</v>
      </c>
      <c r="C48" s="19">
        <v>4</v>
      </c>
      <c r="D48" s="23">
        <v>11480.5</v>
      </c>
      <c r="E48" s="23">
        <f t="shared" si="0"/>
        <v>37</v>
      </c>
      <c r="F48" s="23">
        <v>11517.5</v>
      </c>
      <c r="G48" s="23">
        <v>8455.2999999999993</v>
      </c>
      <c r="H48" s="23">
        <f t="shared" si="1"/>
        <v>0</v>
      </c>
      <c r="I48" s="23">
        <v>8455.2999999999993</v>
      </c>
      <c r="J48" s="23">
        <v>8492.7000000000007</v>
      </c>
      <c r="K48" s="23">
        <f t="shared" si="2"/>
        <v>0</v>
      </c>
      <c r="L48" s="23">
        <v>8492.7000000000007</v>
      </c>
      <c r="M48" s="40" t="s">
        <v>98</v>
      </c>
    </row>
    <row r="49" spans="1:16" x14ac:dyDescent="0.3">
      <c r="A49" s="22" t="s">
        <v>32</v>
      </c>
      <c r="B49" s="15">
        <v>9</v>
      </c>
      <c r="C49" s="15" t="s">
        <v>8</v>
      </c>
      <c r="D49" s="25">
        <f>D51+D50</f>
        <v>1505.2</v>
      </c>
      <c r="E49" s="25">
        <f t="shared" si="0"/>
        <v>0</v>
      </c>
      <c r="F49" s="25">
        <f>F51+F50</f>
        <v>1505.2</v>
      </c>
      <c r="G49" s="26">
        <f>G51</f>
        <v>1355.2</v>
      </c>
      <c r="H49" s="25">
        <f t="shared" si="1"/>
        <v>0</v>
      </c>
      <c r="I49" s="26">
        <f>I51</f>
        <v>1355.2</v>
      </c>
      <c r="J49" s="25">
        <f>J51</f>
        <v>1355.2</v>
      </c>
      <c r="K49" s="25">
        <f t="shared" si="2"/>
        <v>0</v>
      </c>
      <c r="L49" s="25">
        <f>L51</f>
        <v>1355.2</v>
      </c>
      <c r="M49" s="47"/>
    </row>
    <row r="50" spans="1:16" ht="33.6" customHeight="1" x14ac:dyDescent="0.3">
      <c r="A50" s="27" t="s">
        <v>67</v>
      </c>
      <c r="B50" s="28">
        <v>9</v>
      </c>
      <c r="C50" s="28">
        <v>7</v>
      </c>
      <c r="D50" s="23">
        <v>150</v>
      </c>
      <c r="E50" s="23">
        <f t="shared" si="0"/>
        <v>0</v>
      </c>
      <c r="F50" s="23">
        <v>150</v>
      </c>
      <c r="G50" s="26"/>
      <c r="H50" s="25"/>
      <c r="I50" s="26"/>
      <c r="J50" s="25"/>
      <c r="K50" s="25"/>
      <c r="L50" s="25"/>
      <c r="M50" s="47"/>
    </row>
    <row r="51" spans="1:16" x14ac:dyDescent="0.3">
      <c r="A51" s="18" t="s">
        <v>33</v>
      </c>
      <c r="B51" s="19">
        <v>9</v>
      </c>
      <c r="C51" s="19">
        <v>9</v>
      </c>
      <c r="D51" s="23">
        <v>1355.2</v>
      </c>
      <c r="E51" s="23">
        <f t="shared" si="0"/>
        <v>0</v>
      </c>
      <c r="F51" s="23">
        <v>1355.2</v>
      </c>
      <c r="G51" s="23">
        <v>1355.2</v>
      </c>
      <c r="H51" s="23">
        <f t="shared" si="1"/>
        <v>0</v>
      </c>
      <c r="I51" s="23">
        <v>1355.2</v>
      </c>
      <c r="J51" s="23">
        <v>1355.2</v>
      </c>
      <c r="K51" s="23">
        <f t="shared" si="2"/>
        <v>0</v>
      </c>
      <c r="L51" s="23">
        <v>1355.2</v>
      </c>
      <c r="M51" s="47"/>
    </row>
    <row r="52" spans="1:16" x14ac:dyDescent="0.3">
      <c r="A52" s="22" t="s">
        <v>34</v>
      </c>
      <c r="B52" s="15">
        <v>10</v>
      </c>
      <c r="C52" s="15" t="s">
        <v>8</v>
      </c>
      <c r="D52" s="25">
        <f>D53+D54+D55+D56</f>
        <v>131652.4</v>
      </c>
      <c r="E52" s="25">
        <f t="shared" si="0"/>
        <v>-691.39999999999418</v>
      </c>
      <c r="F52" s="25">
        <f>F53+F54+F55+F56</f>
        <v>130961</v>
      </c>
      <c r="G52" s="26">
        <f>G53+G54+G55+G56</f>
        <v>118909.2</v>
      </c>
      <c r="H52" s="25">
        <f t="shared" si="1"/>
        <v>-2786.6999999999971</v>
      </c>
      <c r="I52" s="26">
        <f>I53+I54+I55+I56</f>
        <v>116122.5</v>
      </c>
      <c r="J52" s="25">
        <f>J53+J54+J55+J56</f>
        <v>138498.1</v>
      </c>
      <c r="K52" s="25">
        <f t="shared" si="2"/>
        <v>-5852.1000000000058</v>
      </c>
      <c r="L52" s="25">
        <f>L53+L54+L55+L56</f>
        <v>132646</v>
      </c>
      <c r="M52" s="47"/>
    </row>
    <row r="53" spans="1:16" ht="33.6" customHeight="1" x14ac:dyDescent="0.3">
      <c r="A53" s="18" t="s">
        <v>35</v>
      </c>
      <c r="B53" s="19">
        <v>10</v>
      </c>
      <c r="C53" s="19">
        <v>1</v>
      </c>
      <c r="D53" s="23">
        <v>20388.2</v>
      </c>
      <c r="E53" s="23">
        <f t="shared" si="0"/>
        <v>0</v>
      </c>
      <c r="F53" s="23">
        <v>20388.2</v>
      </c>
      <c r="G53" s="23">
        <v>5000</v>
      </c>
      <c r="H53" s="23">
        <f t="shared" si="1"/>
        <v>0</v>
      </c>
      <c r="I53" s="23">
        <v>5000</v>
      </c>
      <c r="J53" s="23">
        <v>5000</v>
      </c>
      <c r="K53" s="23">
        <f t="shared" si="2"/>
        <v>0</v>
      </c>
      <c r="L53" s="23">
        <v>5000</v>
      </c>
      <c r="M53" s="47"/>
    </row>
    <row r="54" spans="1:16" ht="56.4" customHeight="1" x14ac:dyDescent="0.3">
      <c r="A54" s="18" t="s">
        <v>36</v>
      </c>
      <c r="B54" s="19">
        <v>10</v>
      </c>
      <c r="C54" s="19">
        <v>3</v>
      </c>
      <c r="D54" s="23">
        <v>59283.1</v>
      </c>
      <c r="E54" s="23">
        <f t="shared" si="0"/>
        <v>1000</v>
      </c>
      <c r="F54" s="23">
        <v>60283.1</v>
      </c>
      <c r="G54" s="23">
        <v>5142.8</v>
      </c>
      <c r="H54" s="23">
        <f>I54-G54</f>
        <v>0</v>
      </c>
      <c r="I54" s="23">
        <v>5142.8</v>
      </c>
      <c r="J54" s="23">
        <v>5172.8</v>
      </c>
      <c r="K54" s="23">
        <f t="shared" si="2"/>
        <v>0</v>
      </c>
      <c r="L54" s="23">
        <v>5172.8</v>
      </c>
      <c r="M54" s="40" t="s">
        <v>84</v>
      </c>
    </row>
    <row r="55" spans="1:16" ht="65.400000000000006" customHeight="1" x14ac:dyDescent="0.3">
      <c r="A55" s="18" t="s">
        <v>37</v>
      </c>
      <c r="B55" s="19">
        <v>10</v>
      </c>
      <c r="C55" s="19">
        <v>4</v>
      </c>
      <c r="D55" s="23">
        <v>51981.1</v>
      </c>
      <c r="E55" s="23">
        <f t="shared" si="0"/>
        <v>-1691.4000000000015</v>
      </c>
      <c r="F55" s="23">
        <v>50289.7</v>
      </c>
      <c r="G55" s="23">
        <v>94296.4</v>
      </c>
      <c r="H55" s="23">
        <f t="shared" ref="H55:H66" si="3">I55-G55</f>
        <v>-2786.6999999999971</v>
      </c>
      <c r="I55" s="23">
        <v>91509.7</v>
      </c>
      <c r="J55" s="23">
        <v>113793</v>
      </c>
      <c r="K55" s="23">
        <f t="shared" si="2"/>
        <v>-5852.1000000000058</v>
      </c>
      <c r="L55" s="23">
        <v>107940.9</v>
      </c>
      <c r="M55" s="51" t="s">
        <v>93</v>
      </c>
    </row>
    <row r="56" spans="1:16" ht="49.95" hidden="1" customHeight="1" x14ac:dyDescent="0.3">
      <c r="A56" s="49" t="s">
        <v>38</v>
      </c>
      <c r="B56" s="19">
        <v>10</v>
      </c>
      <c r="C56" s="19">
        <v>6</v>
      </c>
      <c r="D56" s="23">
        <v>0</v>
      </c>
      <c r="E56" s="23">
        <f t="shared" si="0"/>
        <v>0</v>
      </c>
      <c r="F56" s="23">
        <v>0</v>
      </c>
      <c r="G56" s="23">
        <v>14470</v>
      </c>
      <c r="H56" s="23">
        <f t="shared" si="3"/>
        <v>0</v>
      </c>
      <c r="I56" s="23">
        <v>14470</v>
      </c>
      <c r="J56" s="23">
        <v>14532.3</v>
      </c>
      <c r="K56" s="23">
        <f t="shared" si="2"/>
        <v>0</v>
      </c>
      <c r="L56" s="23">
        <v>14532.3</v>
      </c>
      <c r="M56" s="47"/>
    </row>
    <row r="57" spans="1:16" x14ac:dyDescent="0.3">
      <c r="A57" s="22" t="s">
        <v>39</v>
      </c>
      <c r="B57" s="15">
        <v>11</v>
      </c>
      <c r="C57" s="15" t="s">
        <v>8</v>
      </c>
      <c r="D57" s="25">
        <f>D58+D59+D61+D60</f>
        <v>252238</v>
      </c>
      <c r="E57" s="25">
        <f>F57-D57</f>
        <v>790.20000000001164</v>
      </c>
      <c r="F57" s="25">
        <f>F58+F59+F61+F60</f>
        <v>253028.2</v>
      </c>
      <c r="G57" s="26">
        <f>G58+G59+G61+G60</f>
        <v>146125</v>
      </c>
      <c r="H57" s="25">
        <f t="shared" si="3"/>
        <v>0</v>
      </c>
      <c r="I57" s="26">
        <f>I58+I59+I61+I60</f>
        <v>146125</v>
      </c>
      <c r="J57" s="25">
        <f>J58+J59+J61+J60</f>
        <v>116179.1</v>
      </c>
      <c r="K57" s="25">
        <f t="shared" si="2"/>
        <v>0</v>
      </c>
      <c r="L57" s="25">
        <f>L58+L59+L61+L60</f>
        <v>116179.1</v>
      </c>
      <c r="M57" s="47"/>
    </row>
    <row r="58" spans="1:16" ht="21.6" customHeight="1" x14ac:dyDescent="0.3">
      <c r="A58" s="18" t="s">
        <v>40</v>
      </c>
      <c r="B58" s="19">
        <v>11</v>
      </c>
      <c r="C58" s="19">
        <v>1</v>
      </c>
      <c r="D58" s="23">
        <v>6721.8</v>
      </c>
      <c r="E58" s="23">
        <f t="shared" si="0"/>
        <v>0</v>
      </c>
      <c r="F58" s="23">
        <v>6721.8</v>
      </c>
      <c r="G58" s="23">
        <v>128974.39999999999</v>
      </c>
      <c r="H58" s="23">
        <f t="shared" si="3"/>
        <v>0.10000000000582077</v>
      </c>
      <c r="I58" s="23">
        <v>128974.5</v>
      </c>
      <c r="J58" s="23">
        <v>99029.2</v>
      </c>
      <c r="K58" s="23">
        <f t="shared" si="2"/>
        <v>0</v>
      </c>
      <c r="L58" s="23">
        <v>99029.2</v>
      </c>
      <c r="M58" s="47"/>
      <c r="P58" s="44"/>
    </row>
    <row r="59" spans="1:16" ht="49.8" customHeight="1" x14ac:dyDescent="0.3">
      <c r="A59" s="18" t="s">
        <v>41</v>
      </c>
      <c r="B59" s="19">
        <v>11</v>
      </c>
      <c r="C59" s="19">
        <v>2</v>
      </c>
      <c r="D59" s="23">
        <v>1541.5</v>
      </c>
      <c r="E59" s="23">
        <f t="shared" si="0"/>
        <v>400</v>
      </c>
      <c r="F59" s="23">
        <v>1941.5</v>
      </c>
      <c r="G59" s="23">
        <v>4348.1000000000004</v>
      </c>
      <c r="H59" s="23">
        <f t="shared" si="3"/>
        <v>0</v>
      </c>
      <c r="I59" s="23">
        <v>4348.1000000000004</v>
      </c>
      <c r="J59" s="23">
        <v>4348.1000000000004</v>
      </c>
      <c r="K59" s="23">
        <f t="shared" si="2"/>
        <v>0</v>
      </c>
      <c r="L59" s="23">
        <v>4348.1000000000004</v>
      </c>
      <c r="M59" s="40" t="s">
        <v>82</v>
      </c>
    </row>
    <row r="60" spans="1:16" ht="42" customHeight="1" x14ac:dyDescent="0.3">
      <c r="A60" s="18" t="s">
        <v>48</v>
      </c>
      <c r="B60" s="19">
        <v>11</v>
      </c>
      <c r="C60" s="19">
        <v>3</v>
      </c>
      <c r="D60" s="23">
        <v>232128.7</v>
      </c>
      <c r="E60" s="23">
        <f t="shared" si="0"/>
        <v>373</v>
      </c>
      <c r="F60" s="23">
        <v>232501.7</v>
      </c>
      <c r="G60" s="23">
        <v>302.5</v>
      </c>
      <c r="H60" s="23">
        <f t="shared" si="3"/>
        <v>-0.10000000000002274</v>
      </c>
      <c r="I60" s="23">
        <v>302.39999999999998</v>
      </c>
      <c r="J60" s="23">
        <v>301.8</v>
      </c>
      <c r="K60" s="23">
        <f t="shared" si="2"/>
        <v>0</v>
      </c>
      <c r="L60" s="23">
        <v>301.8</v>
      </c>
      <c r="M60" s="51" t="s">
        <v>78</v>
      </c>
    </row>
    <row r="61" spans="1:16" ht="62.4" x14ac:dyDescent="0.3">
      <c r="A61" s="18" t="s">
        <v>64</v>
      </c>
      <c r="B61" s="19">
        <v>11</v>
      </c>
      <c r="C61" s="19">
        <v>5</v>
      </c>
      <c r="D61" s="23">
        <v>11846</v>
      </c>
      <c r="E61" s="23">
        <f t="shared" si="0"/>
        <v>17.200000000000728</v>
      </c>
      <c r="F61" s="23">
        <v>11863.2</v>
      </c>
      <c r="G61" s="23">
        <v>12500</v>
      </c>
      <c r="H61" s="23">
        <f t="shared" si="3"/>
        <v>0</v>
      </c>
      <c r="I61" s="23">
        <v>12500</v>
      </c>
      <c r="J61" s="23">
        <v>12500</v>
      </c>
      <c r="K61" s="23">
        <f t="shared" si="2"/>
        <v>0</v>
      </c>
      <c r="L61" s="23">
        <v>12500</v>
      </c>
      <c r="M61" s="40" t="s">
        <v>99</v>
      </c>
    </row>
    <row r="62" spans="1:16" x14ac:dyDescent="0.3">
      <c r="A62" s="22" t="s">
        <v>42</v>
      </c>
      <c r="B62" s="15">
        <v>12</v>
      </c>
      <c r="C62" s="15" t="s">
        <v>8</v>
      </c>
      <c r="D62" s="25">
        <f>D63</f>
        <v>27000</v>
      </c>
      <c r="E62" s="25">
        <f t="shared" si="0"/>
        <v>185.09999999999854</v>
      </c>
      <c r="F62" s="25">
        <f>F63</f>
        <v>27185.1</v>
      </c>
      <c r="G62" s="26" t="e">
        <f>G63+#REF!</f>
        <v>#REF!</v>
      </c>
      <c r="H62" s="25" t="e">
        <f t="shared" si="3"/>
        <v>#REF!</v>
      </c>
      <c r="I62" s="26" t="e">
        <f>I63+#REF!</f>
        <v>#REF!</v>
      </c>
      <c r="J62" s="25" t="e">
        <f>J63+#REF!</f>
        <v>#REF!</v>
      </c>
      <c r="K62" s="25" t="e">
        <f t="shared" si="2"/>
        <v>#REF!</v>
      </c>
      <c r="L62" s="25" t="e">
        <f>L63+#REF!</f>
        <v>#REF!</v>
      </c>
      <c r="M62" s="47"/>
    </row>
    <row r="63" spans="1:16" ht="64.2" customHeight="1" x14ac:dyDescent="0.3">
      <c r="A63" s="18" t="s">
        <v>43</v>
      </c>
      <c r="B63" s="19">
        <v>12</v>
      </c>
      <c r="C63" s="19">
        <v>2</v>
      </c>
      <c r="D63" s="23">
        <v>27000</v>
      </c>
      <c r="E63" s="23">
        <f t="shared" si="0"/>
        <v>185.09999999999854</v>
      </c>
      <c r="F63" s="23">
        <v>27185.1</v>
      </c>
      <c r="G63" s="23">
        <v>10000</v>
      </c>
      <c r="H63" s="23">
        <f t="shared" si="3"/>
        <v>0</v>
      </c>
      <c r="I63" s="23">
        <v>10000</v>
      </c>
      <c r="J63" s="23">
        <v>10000</v>
      </c>
      <c r="K63" s="23">
        <f t="shared" si="2"/>
        <v>0</v>
      </c>
      <c r="L63" s="23">
        <v>10000</v>
      </c>
      <c r="M63" s="40" t="s">
        <v>100</v>
      </c>
    </row>
    <row r="64" spans="1:16" ht="29.4" customHeight="1" x14ac:dyDescent="0.3">
      <c r="A64" s="22" t="s">
        <v>70</v>
      </c>
      <c r="B64" s="15">
        <v>13</v>
      </c>
      <c r="C64" s="15" t="s">
        <v>8</v>
      </c>
      <c r="D64" s="25">
        <f>D65</f>
        <v>21053</v>
      </c>
      <c r="E64" s="25">
        <f t="shared" si="0"/>
        <v>0</v>
      </c>
      <c r="F64" s="25">
        <f>F65</f>
        <v>21053</v>
      </c>
      <c r="G64" s="26">
        <f>G65</f>
        <v>26000</v>
      </c>
      <c r="H64" s="25">
        <f t="shared" si="3"/>
        <v>0</v>
      </c>
      <c r="I64" s="26">
        <f>I65</f>
        <v>26000</v>
      </c>
      <c r="J64" s="25">
        <f>J65</f>
        <v>26000</v>
      </c>
      <c r="K64" s="25">
        <f t="shared" si="2"/>
        <v>0</v>
      </c>
      <c r="L64" s="25">
        <f>L65</f>
        <v>26000</v>
      </c>
      <c r="M64" s="47"/>
    </row>
    <row r="65" spans="1:13" ht="70.2" customHeight="1" x14ac:dyDescent="0.3">
      <c r="A65" s="18" t="s">
        <v>69</v>
      </c>
      <c r="B65" s="19">
        <v>13</v>
      </c>
      <c r="C65" s="19">
        <v>1</v>
      </c>
      <c r="D65" s="23">
        <v>21053</v>
      </c>
      <c r="E65" s="23">
        <f t="shared" si="0"/>
        <v>0</v>
      </c>
      <c r="F65" s="23">
        <v>21053</v>
      </c>
      <c r="G65" s="23">
        <v>26000</v>
      </c>
      <c r="H65" s="23">
        <f t="shared" si="3"/>
        <v>0</v>
      </c>
      <c r="I65" s="23">
        <v>26000</v>
      </c>
      <c r="J65" s="29">
        <v>26000</v>
      </c>
      <c r="K65" s="23">
        <f t="shared" si="2"/>
        <v>0</v>
      </c>
      <c r="L65" s="23">
        <v>26000</v>
      </c>
      <c r="M65" s="47"/>
    </row>
    <row r="66" spans="1:13" ht="22.95" customHeight="1" x14ac:dyDescent="0.3">
      <c r="A66" s="30" t="s">
        <v>44</v>
      </c>
      <c r="B66" s="31"/>
      <c r="C66" s="32"/>
      <c r="D66" s="25">
        <f>D8+D17+D19+D23+D31+D36+D39+D46+D49+D52+D57+D62+D64</f>
        <v>4967762.9000000004</v>
      </c>
      <c r="E66" s="45">
        <f>F66-D66</f>
        <v>152411.39999999944</v>
      </c>
      <c r="F66" s="46">
        <f>F8+F17+F19+F23+F31+F36+F39+F46+F49+F52+F57+F62+F64</f>
        <v>5120174.3</v>
      </c>
      <c r="G66" s="25" t="e">
        <f>G8+G17+G19+G23+G31+G36+G39+G46+G49+G52+G57+G62+G64</f>
        <v>#REF!</v>
      </c>
      <c r="H66" s="33" t="e">
        <f t="shared" si="3"/>
        <v>#REF!</v>
      </c>
      <c r="I66" s="33" t="e">
        <f>I8+I17+I19+I23+I31+I36+I39+I46+I49+I52+I57+I62+I64</f>
        <v>#REF!</v>
      </c>
      <c r="J66" s="25" t="e">
        <f>J8+J17+J19+J23+J31+J36+J39+J46+J49+J52+J57+J62+J64</f>
        <v>#REF!</v>
      </c>
      <c r="K66" s="33" t="e">
        <f t="shared" si="2"/>
        <v>#REF!</v>
      </c>
      <c r="L66" s="25" t="e">
        <f>L8+L17+L19+L31+L36+L39+L46+L49+L52+L57+L62+L64+L23</f>
        <v>#REF!</v>
      </c>
      <c r="M66" s="40"/>
    </row>
    <row r="67" spans="1:13" x14ac:dyDescent="0.3">
      <c r="A67" s="34"/>
      <c r="B67" s="34"/>
      <c r="C67" s="34"/>
      <c r="D67" s="34"/>
      <c r="E67" s="34"/>
      <c r="F67" s="34"/>
      <c r="G67" s="35"/>
      <c r="H67" s="9"/>
      <c r="I67" s="9"/>
      <c r="J67" s="10"/>
      <c r="K67" s="9"/>
      <c r="L67" s="9"/>
      <c r="M67" s="36"/>
    </row>
  </sheetData>
  <mergeCells count="9">
    <mergeCell ref="M40:M41"/>
    <mergeCell ref="A3:M3"/>
    <mergeCell ref="M5:M6"/>
    <mergeCell ref="J5:L5"/>
    <mergeCell ref="A5:A6"/>
    <mergeCell ref="B5:B6"/>
    <mergeCell ref="C5:C6"/>
    <mergeCell ref="D5:F5"/>
    <mergeCell ref="G5:I5"/>
  </mergeCells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2024-04-05T11:12:13Z</cp:lastPrinted>
  <dcterms:created xsi:type="dcterms:W3CDTF">2017-04-10T05:27:20Z</dcterms:created>
  <dcterms:modified xsi:type="dcterms:W3CDTF">2024-04-05T11:12:17Z</dcterms:modified>
</cp:coreProperties>
</file>