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300" windowWidth="15360" windowHeight="1078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Лист1!$A$1:$J$151</definedName>
  </definedNames>
  <calcPr calcId="145621"/>
</workbook>
</file>

<file path=xl/calcChain.xml><?xml version="1.0" encoding="utf-8"?>
<calcChain xmlns="http://schemas.openxmlformats.org/spreadsheetml/2006/main">
  <c r="H25" i="1" l="1"/>
  <c r="G84" i="1" l="1"/>
  <c r="G106" i="1" s="1"/>
  <c r="F84" i="1"/>
  <c r="G83" i="1" l="1"/>
  <c r="G82" i="1"/>
  <c r="G61" i="1"/>
  <c r="E84" i="1"/>
  <c r="E112" i="1" s="1"/>
  <c r="E110" i="1"/>
  <c r="E34" i="1" l="1"/>
  <c r="G60" i="1"/>
  <c r="G43" i="1"/>
  <c r="I50" i="1" l="1"/>
  <c r="I51" i="1"/>
  <c r="F111" i="1" l="1"/>
  <c r="E111" i="1"/>
  <c r="G111" i="1"/>
  <c r="G110" i="1"/>
  <c r="F110" i="1"/>
  <c r="I45" i="1" l="1"/>
  <c r="I46" i="1"/>
  <c r="I41" i="1"/>
  <c r="I40" i="1"/>
  <c r="H137" i="1" l="1"/>
  <c r="F136" i="1"/>
  <c r="G136" i="1"/>
  <c r="E136" i="1"/>
  <c r="F135" i="1"/>
  <c r="G135" i="1"/>
  <c r="E135" i="1"/>
  <c r="F134" i="1"/>
  <c r="G134" i="1"/>
  <c r="E134" i="1"/>
  <c r="D138" i="1"/>
  <c r="D137" i="1"/>
  <c r="D136" i="1"/>
  <c r="D135" i="1"/>
  <c r="D134" i="1"/>
  <c r="F61" i="1"/>
  <c r="F60" i="1"/>
  <c r="F58" i="1"/>
  <c r="F138" i="1" s="1"/>
  <c r="F53" i="1"/>
  <c r="I136" i="1" l="1"/>
  <c r="H134" i="1"/>
  <c r="I135" i="1"/>
  <c r="H135" i="1"/>
  <c r="H136" i="1"/>
  <c r="G53" i="1"/>
  <c r="I53" i="1" s="1"/>
  <c r="G48" i="1"/>
  <c r="H49" i="1" l="1"/>
  <c r="I49" i="1" s="1"/>
  <c r="H50" i="1"/>
  <c r="H51" i="1"/>
  <c r="H52" i="1"/>
  <c r="I52" i="1" s="1"/>
  <c r="H53" i="1"/>
  <c r="H54" i="1"/>
  <c r="I54" i="1" s="1"/>
  <c r="H55" i="1"/>
  <c r="I55" i="1" s="1"/>
  <c r="H56" i="1"/>
  <c r="I56" i="1" s="1"/>
  <c r="H57" i="1"/>
  <c r="I57" i="1" s="1"/>
  <c r="G58" i="1"/>
  <c r="E61" i="1"/>
  <c r="E60" i="1"/>
  <c r="E58" i="1"/>
  <c r="E138" i="1" s="1"/>
  <c r="E53" i="1"/>
  <c r="G138" i="1" l="1"/>
  <c r="H58" i="1"/>
  <c r="I58" i="1" s="1"/>
  <c r="H43" i="1"/>
  <c r="F43" i="1"/>
  <c r="I43" i="1" s="1"/>
  <c r="E43" i="1"/>
  <c r="I138" i="1" l="1"/>
  <c r="H138" i="1"/>
  <c r="E114" i="1"/>
  <c r="F112" i="1"/>
  <c r="G112" i="1"/>
  <c r="G109" i="1"/>
  <c r="F109" i="1"/>
  <c r="E109" i="1"/>
  <c r="I93" i="1"/>
  <c r="I89" i="1"/>
  <c r="E33" i="1" l="1"/>
  <c r="F33" i="1"/>
  <c r="G33" i="1"/>
  <c r="F34" i="1"/>
  <c r="G34" i="1"/>
  <c r="E35" i="1"/>
  <c r="F35" i="1"/>
  <c r="G35" i="1"/>
  <c r="E36" i="1"/>
  <c r="F36" i="1"/>
  <c r="G36" i="1"/>
  <c r="G37" i="1" l="1"/>
  <c r="I33" i="1"/>
  <c r="H34" i="1"/>
  <c r="I35" i="1"/>
  <c r="H33" i="1"/>
  <c r="H36" i="1"/>
  <c r="E37" i="1"/>
  <c r="F37" i="1"/>
  <c r="H35" i="1"/>
  <c r="I34" i="1"/>
  <c r="G115" i="1"/>
  <c r="G125" i="1"/>
  <c r="F125" i="1"/>
  <c r="E125" i="1"/>
  <c r="H37" i="1" l="1"/>
  <c r="I37" i="1"/>
  <c r="G22" i="1"/>
  <c r="E22" i="1"/>
  <c r="G80" i="1" l="1"/>
  <c r="F115" i="1" l="1"/>
  <c r="F126" i="1" l="1"/>
  <c r="G126" i="1"/>
  <c r="F121" i="1"/>
  <c r="G121" i="1"/>
  <c r="E121" i="1"/>
  <c r="E126" i="1"/>
  <c r="F130" i="1"/>
  <c r="G130" i="1"/>
  <c r="E130" i="1"/>
  <c r="G127" i="1"/>
  <c r="F127" i="1"/>
  <c r="E127" i="1"/>
  <c r="G124" i="1"/>
  <c r="F124" i="1"/>
  <c r="E124" i="1"/>
  <c r="I126" i="1" l="1"/>
  <c r="H130" i="1"/>
  <c r="F128" i="1"/>
  <c r="H125" i="1"/>
  <c r="E128" i="1"/>
  <c r="I130" i="1"/>
  <c r="H127" i="1"/>
  <c r="G128" i="1"/>
  <c r="H124" i="1"/>
  <c r="H126" i="1"/>
  <c r="H128" i="1" l="1"/>
  <c r="I128" i="1"/>
  <c r="I29" i="1"/>
  <c r="H31" i="1"/>
  <c r="H30" i="1"/>
  <c r="H29" i="1"/>
  <c r="H28" i="1"/>
  <c r="G32" i="1"/>
  <c r="F32" i="1"/>
  <c r="E32" i="1"/>
  <c r="H32" i="1" l="1"/>
  <c r="I32" i="1"/>
  <c r="G17" i="1"/>
  <c r="F17" i="1"/>
  <c r="E17" i="1"/>
  <c r="I17" i="1" l="1"/>
  <c r="H46" i="1"/>
  <c r="H45" i="1"/>
  <c r="H15" i="1" l="1"/>
  <c r="E115" i="1" l="1"/>
  <c r="G73" i="1" l="1"/>
  <c r="F73" i="1"/>
  <c r="E73" i="1"/>
  <c r="G72" i="1"/>
  <c r="F72" i="1"/>
  <c r="E72" i="1"/>
  <c r="E71" i="1"/>
  <c r="G70" i="1"/>
  <c r="F70" i="1"/>
  <c r="E70" i="1"/>
  <c r="H68" i="1"/>
  <c r="H67" i="1"/>
  <c r="H65" i="1"/>
  <c r="H77" i="1"/>
  <c r="E74" i="1" l="1"/>
  <c r="H70" i="1"/>
  <c r="H66" i="1"/>
  <c r="G100" i="1" l="1"/>
  <c r="G99" i="1"/>
  <c r="G105" i="1" s="1"/>
  <c r="G98" i="1"/>
  <c r="E98" i="1"/>
  <c r="F98" i="1"/>
  <c r="E99" i="1"/>
  <c r="F99" i="1"/>
  <c r="E100" i="1"/>
  <c r="F100" i="1"/>
  <c r="F97" i="1"/>
  <c r="E97" i="1"/>
  <c r="H93" i="1"/>
  <c r="H95" i="1"/>
  <c r="I95" i="1" s="1"/>
  <c r="H94" i="1"/>
  <c r="I94" i="1" s="1"/>
  <c r="H92" i="1"/>
  <c r="H89" i="1"/>
  <c r="H88" i="1"/>
  <c r="H90" i="1" l="1"/>
  <c r="H97" i="1"/>
  <c r="H100" i="1"/>
  <c r="H87" i="1"/>
  <c r="H78" i="1"/>
  <c r="H79" i="1"/>
  <c r="H81" i="1"/>
  <c r="H84" i="1"/>
  <c r="H76" i="1"/>
  <c r="H73" i="1"/>
  <c r="H72" i="1"/>
  <c r="G62" i="1"/>
  <c r="F62" i="1"/>
  <c r="F106" i="1" s="1"/>
  <c r="E62" i="1"/>
  <c r="E106" i="1" s="1"/>
  <c r="H61" i="1"/>
  <c r="G59" i="1"/>
  <c r="G102" i="1" s="1"/>
  <c r="F59" i="1"/>
  <c r="F102" i="1" s="1"/>
  <c r="E59" i="1"/>
  <c r="E102" i="1" s="1"/>
  <c r="H47" i="1"/>
  <c r="I47" i="1" s="1"/>
  <c r="H44" i="1"/>
  <c r="I44" i="1" s="1"/>
  <c r="H18" i="1"/>
  <c r="H19" i="1"/>
  <c r="H20" i="1"/>
  <c r="H21" i="1"/>
  <c r="H23" i="1"/>
  <c r="H24" i="1"/>
  <c r="H26" i="1"/>
  <c r="H16" i="1"/>
  <c r="H14" i="1"/>
  <c r="H13" i="1"/>
  <c r="G71" i="1"/>
  <c r="G103" i="1" s="1"/>
  <c r="F71" i="1"/>
  <c r="H91" i="1" l="1"/>
  <c r="H59" i="1"/>
  <c r="G63" i="1"/>
  <c r="H62" i="1"/>
  <c r="H71" i="1"/>
  <c r="H60" i="1"/>
  <c r="G69" i="1"/>
  <c r="F82" i="1" l="1"/>
  <c r="F103" i="1" s="1"/>
  <c r="E82" i="1"/>
  <c r="E103" i="1" s="1"/>
  <c r="H82" i="1" l="1"/>
  <c r="I81" i="1" l="1"/>
  <c r="I79" i="1"/>
  <c r="I84" i="1"/>
  <c r="G116" i="1"/>
  <c r="F114" i="1"/>
  <c r="G27" i="1" l="1"/>
  <c r="F27" i="1"/>
  <c r="E27" i="1"/>
  <c r="F22" i="1"/>
  <c r="H22" i="1" l="1"/>
  <c r="H27" i="1"/>
  <c r="I27" i="1"/>
  <c r="I22" i="1"/>
  <c r="E83" i="1" l="1"/>
  <c r="I77" i="1"/>
  <c r="E85" i="1" l="1"/>
  <c r="E105" i="1"/>
  <c r="E104" i="1"/>
  <c r="I13" i="1"/>
  <c r="E107" i="1" l="1"/>
  <c r="G132" i="1"/>
  <c r="G129" i="1"/>
  <c r="F132" i="1"/>
  <c r="F129" i="1"/>
  <c r="E132" i="1"/>
  <c r="E129" i="1"/>
  <c r="G122" i="1"/>
  <c r="G120" i="1"/>
  <c r="F120" i="1"/>
  <c r="G119" i="1"/>
  <c r="F122" i="1"/>
  <c r="E120" i="1"/>
  <c r="E119" i="1"/>
  <c r="F119" i="1"/>
  <c r="E122" i="1"/>
  <c r="G117" i="1"/>
  <c r="F117" i="1"/>
  <c r="E117" i="1"/>
  <c r="F116" i="1"/>
  <c r="E116" i="1"/>
  <c r="G107" i="1" l="1"/>
  <c r="H119" i="1"/>
  <c r="I121" i="1"/>
  <c r="H121" i="1"/>
  <c r="H120" i="1"/>
  <c r="H132" i="1"/>
  <c r="H117" i="1"/>
  <c r="H122" i="1"/>
  <c r="H129" i="1"/>
  <c r="I116" i="1"/>
  <c r="H116" i="1"/>
  <c r="G133" i="1"/>
  <c r="G123" i="1"/>
  <c r="E123" i="1"/>
  <c r="F123" i="1"/>
  <c r="E133" i="1"/>
  <c r="F133" i="1"/>
  <c r="F96" i="1"/>
  <c r="E96" i="1"/>
  <c r="G96" i="1"/>
  <c r="G91" i="1"/>
  <c r="F91" i="1"/>
  <c r="F80" i="1"/>
  <c r="H80" i="1" s="1"/>
  <c r="E91" i="1"/>
  <c r="E80" i="1"/>
  <c r="E69" i="1"/>
  <c r="I133" i="1" l="1"/>
  <c r="H123" i="1"/>
  <c r="H133" i="1"/>
  <c r="H96" i="1"/>
  <c r="I123" i="1"/>
  <c r="I91" i="1"/>
  <c r="I80" i="1"/>
  <c r="I96" i="1"/>
  <c r="F69" i="1"/>
  <c r="I69" i="1" l="1"/>
  <c r="H69" i="1"/>
  <c r="F48" i="1"/>
  <c r="I48" i="1" s="1"/>
  <c r="E48" i="1"/>
  <c r="H48" i="1" l="1"/>
  <c r="I14" i="1" l="1"/>
  <c r="H17" i="1" l="1"/>
  <c r="F74" i="1" l="1"/>
  <c r="I82" i="1" l="1"/>
  <c r="I25" i="1" l="1"/>
  <c r="I20" i="1"/>
  <c r="H115" i="1" l="1"/>
  <c r="E118" i="1" l="1"/>
  <c r="G114" i="1"/>
  <c r="H114" i="1" s="1"/>
  <c r="H98" i="1"/>
  <c r="F83" i="1"/>
  <c r="F105" i="1" s="1"/>
  <c r="G85" i="1"/>
  <c r="I78" i="1"/>
  <c r="I66" i="1"/>
  <c r="H83" i="1" l="1"/>
  <c r="H99" i="1"/>
  <c r="E101" i="1"/>
  <c r="F101" i="1"/>
  <c r="G74" i="1"/>
  <c r="F85" i="1"/>
  <c r="G101" i="1"/>
  <c r="I114" i="1"/>
  <c r="I71" i="1"/>
  <c r="I99" i="1"/>
  <c r="I98" i="1"/>
  <c r="I83" i="1"/>
  <c r="I117" i="1"/>
  <c r="I15" i="1"/>
  <c r="F107" i="1" l="1"/>
  <c r="H105" i="1"/>
  <c r="I105" i="1"/>
  <c r="I85" i="1"/>
  <c r="H85" i="1"/>
  <c r="I74" i="1"/>
  <c r="H74" i="1"/>
  <c r="H101" i="1"/>
  <c r="E63" i="1"/>
  <c r="I101" i="1"/>
  <c r="F63" i="1"/>
  <c r="F104" i="1"/>
  <c r="G104" i="1"/>
  <c r="I61" i="1"/>
  <c r="I60" i="1"/>
  <c r="I104" i="1" l="1"/>
  <c r="H104" i="1"/>
  <c r="H112" i="1"/>
  <c r="H103" i="1"/>
  <c r="H110" i="1"/>
  <c r="I112" i="1"/>
  <c r="H63" i="1"/>
  <c r="I110" i="1"/>
  <c r="I63" i="1"/>
  <c r="E113" i="1"/>
  <c r="E139" i="1" s="1"/>
  <c r="F118" i="1"/>
  <c r="G118" i="1"/>
  <c r="I115" i="1"/>
  <c r="H106" i="1" l="1"/>
  <c r="H109" i="1"/>
  <c r="H111" i="1"/>
  <c r="H118" i="1"/>
  <c r="F113" i="1"/>
  <c r="F139" i="1" s="1"/>
  <c r="I111" i="1"/>
  <c r="G113" i="1"/>
  <c r="G139" i="1" s="1"/>
  <c r="I103" i="1"/>
  <c r="I118" i="1"/>
  <c r="I106" i="1"/>
  <c r="H139" i="1" l="1"/>
  <c r="H113" i="1"/>
  <c r="I102" i="1"/>
  <c r="H102" i="1"/>
  <c r="H107" i="1"/>
  <c r="I113" i="1"/>
  <c r="I139" i="1"/>
  <c r="I107" i="1" l="1"/>
</calcChain>
</file>

<file path=xl/sharedStrings.xml><?xml version="1.0" encoding="utf-8"?>
<sst xmlns="http://schemas.openxmlformats.org/spreadsheetml/2006/main" count="294" uniqueCount="93">
  <si>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</si>
  <si>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</si>
  <si>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</si>
  <si>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</si>
  <si>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</si>
  <si>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</si>
  <si>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</si>
  <si>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</si>
  <si>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</si>
  <si>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</si>
  <si>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</si>
  <si>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</si>
  <si>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</si>
  <si>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</si>
  <si>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</si>
  <si>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</si>
  <si>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</si>
  <si>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</si>
  <si>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</si>
  <si>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</si>
  <si>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</si>
  <si>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</si>
  <si>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</si>
  <si>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</si>
  <si>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</si>
  <si>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</si>
  <si>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</si>
  <si>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</si>
  <si>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</si>
  <si>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</si>
  <si>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</si>
  <si>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</si>
  <si>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</si>
  <si>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</si>
  <si>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</si>
  <si>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</si>
  <si>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</si>
  <si>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</si>
  <si>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</si>
  <si>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</si>
  <si>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Итого по соисполнителям: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</si>
  <si>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</si>
  <si>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</si>
  <si>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</si>
  <si>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>К.А. Замесина</t>
  </si>
  <si>
    <t>/   5-00-38 (262)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</si>
  <si>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</si>
  <si>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</si>
  <si>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</si>
  <si>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</si>
  <si>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</si>
  <si>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</si>
  <si>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</si>
  <si>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</si>
  <si>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</si>
  <si>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</si>
  <si>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</si>
  <si>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</si>
  <si>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</si>
  <si>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</si>
  <si>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</si>
  <si>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</si>
  <si>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</si>
  <si>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</si>
  <si>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</si>
  <si>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</si>
  <si>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</si>
  <si>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</si>
  <si>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</si>
  <si>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</si>
  <si>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</si>
  <si>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</si>
  <si>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</si>
  <si>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</si>
  <si>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</si>
  <si>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</si>
  <si>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Текущее содержание 1 штатной единицы специалиста-эксперта по охране труда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</si>
  <si>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</si>
  <si>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</si>
  <si>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</si>
  <si>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>2.3</t>
  </si>
  <si>
    <t>Участие в реализации регионального проекта "Популяризация предпринимательства" (4,5)</t>
  </si>
  <si>
    <t>Департамент муниципальной собственности и градостроительства администрации города Югорска</t>
  </si>
  <si>
    <t>Соисполнитель 5:</t>
  </si>
  <si>
    <t>Оказание мер поддержки субъектам малого и среднего предпринимательства, в том числе осуществляющим деятельность в отраслях, пострадавших от распространения новой коронавирусной инфекции (4,5)</t>
  </si>
  <si>
    <t xml:space="preserve">В отчетном периоде заключено 4 соглашения с сельхозтоваропроизводителями.
Направлено на поддержку и развития животноводства 48 546,7 тыс. рублей
</t>
  </si>
  <si>
    <t xml:space="preserve">В отчетном периоде завершена  организационная работа по проведению следующих конкурсов:                                                                                            -«Лучший специалист по охране труда» среди специалистов по охране труда организаций города Югорска;                                                                                                                                                                                                  - Конкурс детского рисунка «Охрана труда глазами детей» среди обучающихся образовательных учреждений города Югорска;   
- Смотр-конкурс «Лучшая организация работы в области регулирования социально-трудовых отношений и охраны труда» среди работодателей  в города Югорска. 
Проведение конкурсов планируется во II полугодие 2021.
</t>
  </si>
  <si>
    <t>Дата составления отчета  15 / 04/ 2021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</si>
  <si>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332 984,4 рублей, а также заправка картриджей на сумму 0,0 рублей; услуги КИБ Гарант за текущую версию 0,00 рублей.
- Прочая закупка товаров, работ, услуг для обеспечения муниципальных нужд ,  в том числе оплата коммунальных услуг на сумму 809 043,13 рублей; поставка электроэнергии 676 781,02 рублей; оплата работ, услуг по содержанию имущества на сумму 288 521,14 рублей; поставка марок и конвертов, услуг спец связи и кабельного телевидения на сумму 160 838,94 рублей.</t>
  </si>
  <si>
    <t xml:space="preserve">Подпрограмма не реализуется в связи с ликвидацией муниципального автономного учреждения «Многофункциональный центр предоставления государственных и муниципальных услуг» с 01.01.2021  </t>
  </si>
  <si>
    <t xml:space="preserve"> Уточняется наименование регионального проекта, расходы по субсидиям носят заявительный характер, выплаты планируются во II квартале 2021 </t>
  </si>
  <si>
    <t xml:space="preserve">В отчетном периоде расходы учреждения в разрезе видов расходов составили – 6 243,7 тыс. руб., из них:  
- фонд оплаты труда и взносы по обязательному социальному страхованию – 5 821,8 тыс. руб.;
- социальные пособия и компенсации персоналу в денежной форме – 0,2 тыс. руб. (б/л, пособие по уходу за ребенком);
- закупка товаров, работ, услуг в сфере информационно-коммуникационных технологий – 208,8 тыс. руб. (лицензионное обслуживание системы «Парус» на сумму ; 
- оплата услуг связи на сумму – 25,4 тыс. руб.;
- оплата коммунальных услуг на сумму – 80,8 тыс. руб.; 
- оплата работ, услуг по содержанию имущества на сумму – 39,5 тыс. руб.; 
- оплата семинаров на сумму – 9,0 тыс. руб.; 
- приобретение бумаги, канцтоваров, печатей и штампов на сумму – 22,0 тыс. руб.;
- уплата налогов, сборов – 36,2 тыс. руб.
</t>
  </si>
  <si>
    <t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 – 10 673,5 тыс. рублей:
- фонд оплаты труда и взносы по обязательному социальному страхованию – 9 093,4 тыс. рублей;
- возмещение расходов, связанных со служебными командировками – 45,5 тыс. рублей;
- прочие несоциальные выплаты персоналу (льготный проезд) –  9,0  тыс. рублей;
- уплата транспортного налога – 1,8 тыс. рублей;
- уплата налога на имущество – 5,2 тыс. рублей;
- оплата услуг связи, интернет – 124,4 тыс. рублей,  
- оплата услуг по ТО и ремонту автомобилей – 145,4 тыс. рублей;
- оплата коммунальных услуг – 321,3 тыс. рублей; 
- оплата расходов на ГСМ – 582,9 тыс. рублей; 
- оплата страховки транспортных средств – 12,2 тыс. рублей; 
- оплата услуг по  проведению предрейсовых и медицинских осмотров – 92,9 тыс. рублей; 
- закупка товаров, работ, услуг в сфере информационно-коммуникационных технологий (приобретение неисключительных прав на использование ПО) – 6,4 тыс. рублей;
- социальные пособия и компенсации персоналу в денежной форме (б/л, пособие по уходу за ребенком) – 47,4 тыс. рублей;
- приобретение канцелярских и хозяйственных товаров  на сумму – 175,7 тыс. рублей;
- приобретение пеногенератора и набора инструментов - 10,00 тыс.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</si>
</sst>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8" fillId="2" borderId="0" xfId="0" applyNumberFormat="1" applyFont="1" applyFill="1" applyAlignment="1">
      <alignment horizontal="right" vertical="top"/>
    </xf>
    <xf numFmtId="4" fontId="7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0" fontId="1" fillId="3" borderId="0" xfId="0" applyFont="1" applyFill="1" applyAlignment="1">
      <alignment horizontal="justify" vertical="center"/>
    </xf>
    <xf numFmtId="0" fontId="0" fillId="3" borderId="0" xfId="0" applyFill="1"/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1" fillId="3" borderId="12" xfId="0" applyNumberFormat="1" applyFont="1" applyFill="1" applyBorder="1" applyAlignment="1">
      <alignment horizontal="center" vertical="center" wrapText="1"/>
    </xf>
    <xf numFmtId="164" fontId="11" fillId="3" borderId="1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Border="1"/>
    <xf numFmtId="0" fontId="6" fillId="3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0" borderId="0" xfId="0" applyFont="1" applyFill="1"/>
    <xf numFmtId="0" fontId="2" fillId="3" borderId="0" xfId="0" applyFont="1" applyFill="1" applyBorder="1"/>
    <xf numFmtId="0" fontId="2" fillId="0" borderId="0" xfId="0" applyFont="1" applyFill="1" applyBorder="1"/>
    <xf numFmtId="49" fontId="7" fillId="3" borderId="9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0" borderId="2" xfId="0" applyFont="1" applyFill="1" applyBorder="1"/>
    <xf numFmtId="164" fontId="4" fillId="3" borderId="0" xfId="0" applyNumberFormat="1" applyFont="1" applyFill="1" applyAlignme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 applyBorder="1"/>
    <xf numFmtId="0" fontId="7" fillId="3" borderId="0" xfId="0" applyFont="1" applyFill="1" applyBorder="1"/>
    <xf numFmtId="0" fontId="3" fillId="0" borderId="0" xfId="0" applyFont="1" applyFill="1" applyBorder="1"/>
    <xf numFmtId="0" fontId="3" fillId="3" borderId="0" xfId="0" applyFont="1" applyFill="1" applyBorder="1"/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3" borderId="21" xfId="0" quotePrefix="1" applyFont="1" applyFill="1" applyBorder="1" applyAlignment="1">
      <alignment horizontal="left" vertical="top" wrapText="1"/>
    </xf>
    <xf numFmtId="0" fontId="2" fillId="3" borderId="6" xfId="0" quotePrefix="1" applyFont="1" applyFill="1" applyBorder="1" applyAlignment="1">
      <alignment horizontal="left" vertical="top" wrapText="1"/>
    </xf>
    <xf numFmtId="0" fontId="2" fillId="3" borderId="7" xfId="0" quotePrefix="1" applyFont="1" applyFill="1" applyBorder="1" applyAlignment="1">
      <alignment horizontal="left" vertical="top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6"/>
  <sheetViews>
    <sheetView tabSelected="1" view="pageBreakPreview" topLeftCell="A19" zoomScale="80" zoomScaleNormal="80" zoomScaleSheetLayoutView="80" workbookViewId="0">
      <selection activeCell="J23" sqref="J23:J27"/>
    </sheetView>
  </sheetViews>
  <sheetFormatPr defaultColWidth="9.140625" defaultRowHeight="15" x14ac:dyDescent="0.25"/>
  <cols>
    <col min="1" max="1" width="7" style="12" customWidth="1"/>
    <col min="2" max="2" width="29.42578125" style="12" customWidth="1"/>
    <col min="3" max="3" width="21" style="12" customWidth="1"/>
    <col min="4" max="4" width="19.85546875" style="12" customWidth="1"/>
    <col min="5" max="5" width="16" style="24" customWidth="1"/>
    <col min="6" max="6" width="13.85546875" style="12" customWidth="1"/>
    <col min="7" max="7" width="15.140625" style="12" customWidth="1"/>
    <col min="8" max="9" width="16.85546875" style="12" customWidth="1"/>
    <col min="10" max="10" width="107.140625" style="24" customWidth="1"/>
    <col min="11" max="11" width="9.140625" style="12"/>
    <col min="12" max="12" width="12.140625" style="12" customWidth="1"/>
    <col min="13" max="13" width="8.5703125" style="12" customWidth="1"/>
    <col min="14" max="14" width="7" style="12" customWidth="1"/>
    <col min="15" max="16384" width="9.140625" style="12"/>
  </cols>
  <sheetData>
    <row r="1" spans="1:12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2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</row>
    <row r="3" spans="1:12" ht="15.75" x14ac:dyDescent="0.25">
      <c r="A3" s="1"/>
      <c r="B3" s="1"/>
      <c r="C3" s="1"/>
      <c r="D3" s="2" t="s">
        <v>19</v>
      </c>
      <c r="E3" s="37" t="s">
        <v>20</v>
      </c>
      <c r="F3" s="45">
        <v>44286</v>
      </c>
      <c r="G3" s="3"/>
      <c r="H3" s="1"/>
      <c r="I3" s="1"/>
      <c r="J3" s="43"/>
    </row>
    <row r="4" spans="1:12" ht="30" customHeight="1" x14ac:dyDescent="0.25">
      <c r="A4" s="99" t="s">
        <v>46</v>
      </c>
      <c r="B4" s="99"/>
      <c r="C4" s="99"/>
      <c r="D4" s="99"/>
      <c r="E4" s="50"/>
      <c r="F4" s="51"/>
      <c r="G4" s="51"/>
      <c r="H4" s="51"/>
      <c r="I4" s="51"/>
      <c r="J4" s="50"/>
    </row>
    <row r="5" spans="1:12" ht="15.75" x14ac:dyDescent="0.25">
      <c r="A5" s="96" t="s">
        <v>34</v>
      </c>
      <c r="B5" s="96"/>
      <c r="C5" s="96"/>
      <c r="D5" s="97"/>
      <c r="E5" s="52"/>
      <c r="F5" s="53"/>
      <c r="G5" s="53"/>
      <c r="H5" s="53"/>
      <c r="I5" s="53"/>
      <c r="J5" s="52"/>
      <c r="L5" s="13"/>
    </row>
    <row r="6" spans="1:12" ht="30.75" customHeight="1" x14ac:dyDescent="0.25">
      <c r="A6" s="100" t="s">
        <v>55</v>
      </c>
      <c r="B6" s="101"/>
      <c r="C6" s="101"/>
      <c r="D6" s="101"/>
      <c r="E6" s="52"/>
      <c r="F6" s="53"/>
      <c r="G6" s="53"/>
      <c r="H6" s="53"/>
      <c r="I6" s="53"/>
      <c r="J6" s="52"/>
    </row>
    <row r="7" spans="1:12" ht="15.75" x14ac:dyDescent="0.25">
      <c r="A7" s="98" t="s">
        <v>35</v>
      </c>
      <c r="B7" s="98"/>
      <c r="C7" s="98"/>
      <c r="D7" s="98"/>
      <c r="E7" s="52"/>
      <c r="F7" s="53"/>
      <c r="G7" s="53"/>
      <c r="H7" s="53"/>
      <c r="I7" s="53"/>
      <c r="J7" s="52"/>
    </row>
    <row r="8" spans="1:12" ht="27.75" customHeight="1" x14ac:dyDescent="0.25">
      <c r="A8" s="81" t="s">
        <v>2</v>
      </c>
      <c r="B8" s="81" t="s">
        <v>36</v>
      </c>
      <c r="C8" s="81" t="s">
        <v>37</v>
      </c>
      <c r="D8" s="81" t="s">
        <v>3</v>
      </c>
      <c r="E8" s="75" t="s">
        <v>4</v>
      </c>
      <c r="F8" s="81" t="s">
        <v>5</v>
      </c>
      <c r="G8" s="81" t="s">
        <v>21</v>
      </c>
      <c r="H8" s="81" t="s">
        <v>6</v>
      </c>
      <c r="I8" s="81"/>
      <c r="J8" s="75" t="s">
        <v>39</v>
      </c>
      <c r="K8" s="14"/>
    </row>
    <row r="9" spans="1:12" ht="35.25" customHeight="1" x14ac:dyDescent="0.25">
      <c r="A9" s="81"/>
      <c r="B9" s="81"/>
      <c r="C9" s="81"/>
      <c r="D9" s="81"/>
      <c r="E9" s="75"/>
      <c r="F9" s="81"/>
      <c r="G9" s="81"/>
      <c r="H9" s="49" t="s">
        <v>7</v>
      </c>
      <c r="I9" s="49" t="s">
        <v>8</v>
      </c>
      <c r="J9" s="75"/>
    </row>
    <row r="10" spans="1:12" ht="64.5" customHeight="1" x14ac:dyDescent="0.25">
      <c r="A10" s="81"/>
      <c r="B10" s="81"/>
      <c r="C10" s="81"/>
      <c r="D10" s="81"/>
      <c r="E10" s="75"/>
      <c r="F10" s="81"/>
      <c r="G10" s="81"/>
      <c r="H10" s="49" t="s">
        <v>38</v>
      </c>
      <c r="I10" s="49" t="s">
        <v>9</v>
      </c>
      <c r="J10" s="75"/>
    </row>
    <row r="11" spans="1:12" ht="15.75" x14ac:dyDescent="0.25">
      <c r="A11" s="49">
        <v>1</v>
      </c>
      <c r="B11" s="49">
        <v>2</v>
      </c>
      <c r="C11" s="49">
        <v>3</v>
      </c>
      <c r="D11" s="49">
        <v>4</v>
      </c>
      <c r="E11" s="46">
        <v>5</v>
      </c>
      <c r="F11" s="49">
        <v>6</v>
      </c>
      <c r="G11" s="49">
        <v>7</v>
      </c>
      <c r="H11" s="49">
        <v>8</v>
      </c>
      <c r="I11" s="49">
        <v>9</v>
      </c>
      <c r="J11" s="46">
        <v>10</v>
      </c>
    </row>
    <row r="12" spans="1:12" ht="20.25" customHeight="1" x14ac:dyDescent="0.25">
      <c r="A12" s="82" t="s">
        <v>60</v>
      </c>
      <c r="B12" s="82"/>
      <c r="C12" s="82"/>
      <c r="D12" s="82"/>
      <c r="E12" s="82"/>
      <c r="F12" s="82"/>
      <c r="G12" s="82"/>
      <c r="H12" s="82"/>
      <c r="I12" s="82"/>
      <c r="J12" s="82"/>
      <c r="L12" s="13"/>
    </row>
    <row r="13" spans="1:12" ht="31.5" customHeight="1" x14ac:dyDescent="0.25">
      <c r="A13" s="68" t="s">
        <v>52</v>
      </c>
      <c r="B13" s="73" t="s">
        <v>47</v>
      </c>
      <c r="C13" s="75" t="s">
        <v>49</v>
      </c>
      <c r="D13" s="46" t="s">
        <v>10</v>
      </c>
      <c r="E13" s="32">
        <v>7903.8</v>
      </c>
      <c r="F13" s="32">
        <v>7903.8</v>
      </c>
      <c r="G13" s="33">
        <v>2412.6</v>
      </c>
      <c r="H13" s="34">
        <f>G13-F13</f>
        <v>-5491.2000000000007</v>
      </c>
      <c r="I13" s="34">
        <f>(G13/F13)*100</f>
        <v>30.524557807636832</v>
      </c>
      <c r="J13" s="83" t="s">
        <v>88</v>
      </c>
    </row>
    <row r="14" spans="1:12" ht="44.25" customHeight="1" x14ac:dyDescent="0.25">
      <c r="A14" s="69"/>
      <c r="B14" s="69"/>
      <c r="C14" s="75"/>
      <c r="D14" s="46" t="s">
        <v>12</v>
      </c>
      <c r="E14" s="35">
        <v>16790.599999999999</v>
      </c>
      <c r="F14" s="35">
        <v>16790.599999999999</v>
      </c>
      <c r="G14" s="33">
        <v>3241.5</v>
      </c>
      <c r="H14" s="34">
        <f>G14-F14</f>
        <v>-13549.099999999999</v>
      </c>
      <c r="I14" s="34">
        <f>(G14/F14)*100</f>
        <v>19.305444713113289</v>
      </c>
      <c r="J14" s="69"/>
    </row>
    <row r="15" spans="1:12" ht="23.25" customHeight="1" x14ac:dyDescent="0.25">
      <c r="A15" s="69"/>
      <c r="B15" s="69"/>
      <c r="C15" s="75"/>
      <c r="D15" s="46" t="s">
        <v>13</v>
      </c>
      <c r="E15" s="35">
        <v>155680.70000000001</v>
      </c>
      <c r="F15" s="35">
        <v>155680.70000000001</v>
      </c>
      <c r="G15" s="33">
        <v>37504.699999999997</v>
      </c>
      <c r="H15" s="34">
        <f>G15-F15</f>
        <v>-118176.00000000001</v>
      </c>
      <c r="I15" s="34">
        <f t="shared" ref="I15:I35" si="0">(G15/F15)*100</f>
        <v>24.090783250589183</v>
      </c>
      <c r="J15" s="69"/>
    </row>
    <row r="16" spans="1:12" ht="44.25" customHeight="1" x14ac:dyDescent="0.25">
      <c r="A16" s="69"/>
      <c r="B16" s="69"/>
      <c r="C16" s="75"/>
      <c r="D16" s="46" t="s">
        <v>14</v>
      </c>
      <c r="E16" s="25">
        <v>0</v>
      </c>
      <c r="F16" s="34">
        <v>0</v>
      </c>
      <c r="G16" s="34">
        <v>0</v>
      </c>
      <c r="H16" s="34">
        <f>G16-F16</f>
        <v>0</v>
      </c>
      <c r="I16" s="34">
        <v>0</v>
      </c>
      <c r="J16" s="69"/>
    </row>
    <row r="17" spans="1:10" ht="27" customHeight="1" x14ac:dyDescent="0.25">
      <c r="A17" s="69"/>
      <c r="B17" s="69"/>
      <c r="C17" s="75"/>
      <c r="D17" s="47" t="s">
        <v>16</v>
      </c>
      <c r="E17" s="26">
        <f>SUM(E13,E14,E15)</f>
        <v>180375.1</v>
      </c>
      <c r="F17" s="36">
        <f>SUM(F13,F14,F15)</f>
        <v>180375.1</v>
      </c>
      <c r="G17" s="36">
        <f>SUM(G13,G14,G15)</f>
        <v>43158.799999999996</v>
      </c>
      <c r="H17" s="36">
        <f>G17-F17</f>
        <v>-137216.30000000002</v>
      </c>
      <c r="I17" s="36">
        <f>(G17/F17)*100</f>
        <v>23.927249381982321</v>
      </c>
      <c r="J17" s="70"/>
    </row>
    <row r="18" spans="1:10" ht="30" customHeight="1" x14ac:dyDescent="0.25">
      <c r="A18" s="69"/>
      <c r="B18" s="69"/>
      <c r="C18" s="75" t="s">
        <v>27</v>
      </c>
      <c r="D18" s="46" t="s">
        <v>10</v>
      </c>
      <c r="E18" s="25">
        <v>0</v>
      </c>
      <c r="F18" s="25">
        <v>0</v>
      </c>
      <c r="G18" s="25">
        <v>0</v>
      </c>
      <c r="H18" s="25">
        <f t="shared" ref="H18:H37" si="1">G18-F18</f>
        <v>0</v>
      </c>
      <c r="I18" s="25">
        <v>0</v>
      </c>
      <c r="J18" s="76" t="s">
        <v>91</v>
      </c>
    </row>
    <row r="19" spans="1:10" ht="48.75" customHeight="1" x14ac:dyDescent="0.25">
      <c r="A19" s="69"/>
      <c r="B19" s="69"/>
      <c r="C19" s="75"/>
      <c r="D19" s="46" t="s">
        <v>12</v>
      </c>
      <c r="E19" s="25">
        <v>0</v>
      </c>
      <c r="F19" s="25">
        <v>0</v>
      </c>
      <c r="G19" s="25">
        <v>0</v>
      </c>
      <c r="H19" s="25">
        <f t="shared" si="1"/>
        <v>0</v>
      </c>
      <c r="I19" s="25">
        <v>0</v>
      </c>
      <c r="J19" s="77"/>
    </row>
    <row r="20" spans="1:10" ht="25.5" customHeight="1" x14ac:dyDescent="0.25">
      <c r="A20" s="69"/>
      <c r="B20" s="69"/>
      <c r="C20" s="75"/>
      <c r="D20" s="46" t="s">
        <v>13</v>
      </c>
      <c r="E20" s="25">
        <v>21400</v>
      </c>
      <c r="F20" s="25">
        <v>21400</v>
      </c>
      <c r="G20" s="25">
        <v>6243.7</v>
      </c>
      <c r="H20" s="27">
        <f t="shared" si="1"/>
        <v>-15156.3</v>
      </c>
      <c r="I20" s="25">
        <f t="shared" ref="I20:I25" si="2">(G20/F20)*100</f>
        <v>29.176168224299065</v>
      </c>
      <c r="J20" s="77"/>
    </row>
    <row r="21" spans="1:10" ht="48.75" customHeight="1" x14ac:dyDescent="0.25">
      <c r="A21" s="69"/>
      <c r="B21" s="69"/>
      <c r="C21" s="75"/>
      <c r="D21" s="46" t="s">
        <v>14</v>
      </c>
      <c r="E21" s="25">
        <v>0</v>
      </c>
      <c r="F21" s="25">
        <v>0</v>
      </c>
      <c r="G21" s="25">
        <v>0</v>
      </c>
      <c r="H21" s="25">
        <f t="shared" si="1"/>
        <v>0</v>
      </c>
      <c r="I21" s="25">
        <v>0</v>
      </c>
      <c r="J21" s="77"/>
    </row>
    <row r="22" spans="1:10" ht="36.75" customHeight="1" x14ac:dyDescent="0.25">
      <c r="A22" s="69"/>
      <c r="B22" s="69"/>
      <c r="C22" s="75"/>
      <c r="D22" s="47" t="s">
        <v>16</v>
      </c>
      <c r="E22" s="26">
        <f>SUM(E18,E19,E20)</f>
        <v>21400</v>
      </c>
      <c r="F22" s="26">
        <f>SUM(F18,F19,F20)</f>
        <v>21400</v>
      </c>
      <c r="G22" s="26">
        <f>SUM(G18,G19,G20)</f>
        <v>6243.7</v>
      </c>
      <c r="H22" s="28">
        <f t="shared" si="1"/>
        <v>-15156.3</v>
      </c>
      <c r="I22" s="26">
        <f>(G22/F22)*100</f>
        <v>29.176168224299065</v>
      </c>
      <c r="J22" s="78"/>
    </row>
    <row r="23" spans="1:10" ht="38.25" customHeight="1" x14ac:dyDescent="0.25">
      <c r="A23" s="69"/>
      <c r="B23" s="69"/>
      <c r="C23" s="75" t="s">
        <v>28</v>
      </c>
      <c r="D23" s="46" t="s">
        <v>10</v>
      </c>
      <c r="E23" s="25">
        <v>0</v>
      </c>
      <c r="F23" s="25">
        <v>0</v>
      </c>
      <c r="G23" s="25">
        <v>0</v>
      </c>
      <c r="H23" s="25">
        <f t="shared" si="1"/>
        <v>0</v>
      </c>
      <c r="I23" s="25">
        <v>0</v>
      </c>
      <c r="J23" s="76" t="s">
        <v>92</v>
      </c>
    </row>
    <row r="24" spans="1:10" ht="48.75" customHeight="1" x14ac:dyDescent="0.25">
      <c r="A24" s="69"/>
      <c r="B24" s="69"/>
      <c r="C24" s="75"/>
      <c r="D24" s="46" t="s">
        <v>12</v>
      </c>
      <c r="E24" s="25">
        <v>0</v>
      </c>
      <c r="F24" s="25">
        <v>0</v>
      </c>
      <c r="G24" s="25">
        <v>0</v>
      </c>
      <c r="H24" s="25">
        <f t="shared" si="1"/>
        <v>0</v>
      </c>
      <c r="I24" s="25">
        <v>0</v>
      </c>
      <c r="J24" s="77"/>
    </row>
    <row r="25" spans="1:10" ht="23.25" customHeight="1" x14ac:dyDescent="0.25">
      <c r="A25" s="69"/>
      <c r="B25" s="69"/>
      <c r="C25" s="75"/>
      <c r="D25" s="46" t="s">
        <v>13</v>
      </c>
      <c r="E25" s="25">
        <v>53000</v>
      </c>
      <c r="F25" s="25">
        <v>53000</v>
      </c>
      <c r="G25" s="25">
        <v>10673.5</v>
      </c>
      <c r="H25" s="25">
        <f t="shared" si="1"/>
        <v>-42326.5</v>
      </c>
      <c r="I25" s="25">
        <f t="shared" si="2"/>
        <v>20.138679245283019</v>
      </c>
      <c r="J25" s="77"/>
    </row>
    <row r="26" spans="1:10" ht="47.25" customHeight="1" x14ac:dyDescent="0.25">
      <c r="A26" s="69"/>
      <c r="B26" s="69"/>
      <c r="C26" s="75"/>
      <c r="D26" s="46" t="s">
        <v>14</v>
      </c>
      <c r="E26" s="25">
        <v>0</v>
      </c>
      <c r="F26" s="25">
        <v>0</v>
      </c>
      <c r="G26" s="25">
        <v>0</v>
      </c>
      <c r="H26" s="25">
        <f t="shared" si="1"/>
        <v>0</v>
      </c>
      <c r="I26" s="25">
        <v>0</v>
      </c>
      <c r="J26" s="77"/>
    </row>
    <row r="27" spans="1:10" ht="182.25" customHeight="1" x14ac:dyDescent="0.25">
      <c r="A27" s="70"/>
      <c r="B27" s="70"/>
      <c r="C27" s="75"/>
      <c r="D27" s="47" t="s">
        <v>16</v>
      </c>
      <c r="E27" s="26">
        <f>SUM(E23,E24,E25)</f>
        <v>53000</v>
      </c>
      <c r="F27" s="26">
        <f>SUM(F23,F24,F25)</f>
        <v>53000</v>
      </c>
      <c r="G27" s="26">
        <f>SUM(G23,G24,G25)</f>
        <v>10673.5</v>
      </c>
      <c r="H27" s="26">
        <f t="shared" si="1"/>
        <v>-42326.5</v>
      </c>
      <c r="I27" s="26">
        <f>(G27/F27)*100</f>
        <v>20.138679245283019</v>
      </c>
      <c r="J27" s="78"/>
    </row>
    <row r="28" spans="1:10" ht="36.75" customHeight="1" x14ac:dyDescent="0.25">
      <c r="A28" s="68" t="s">
        <v>51</v>
      </c>
      <c r="B28" s="73" t="s">
        <v>50</v>
      </c>
      <c r="C28" s="73" t="s">
        <v>48</v>
      </c>
      <c r="D28" s="46" t="s">
        <v>10</v>
      </c>
      <c r="E28" s="25">
        <v>0</v>
      </c>
      <c r="F28" s="25">
        <v>0</v>
      </c>
      <c r="G28" s="25">
        <v>0</v>
      </c>
      <c r="H28" s="25">
        <f t="shared" si="1"/>
        <v>0</v>
      </c>
      <c r="I28" s="25">
        <v>0</v>
      </c>
      <c r="J28" s="83" t="s">
        <v>79</v>
      </c>
    </row>
    <row r="29" spans="1:10" ht="48.75" customHeight="1" x14ac:dyDescent="0.25">
      <c r="A29" s="69"/>
      <c r="B29" s="69"/>
      <c r="C29" s="79"/>
      <c r="D29" s="46" t="s">
        <v>12</v>
      </c>
      <c r="E29" s="25">
        <v>48335.1</v>
      </c>
      <c r="F29" s="25">
        <v>48335.1</v>
      </c>
      <c r="G29" s="25">
        <v>6698.7</v>
      </c>
      <c r="H29" s="25">
        <f t="shared" si="1"/>
        <v>-41636.400000000001</v>
      </c>
      <c r="I29" s="25">
        <f t="shared" ref="I29" si="3">(G29/F29)*100</f>
        <v>13.858872744651402</v>
      </c>
      <c r="J29" s="69"/>
    </row>
    <row r="30" spans="1:10" ht="21.75" customHeight="1" x14ac:dyDescent="0.25">
      <c r="A30" s="69"/>
      <c r="B30" s="69"/>
      <c r="C30" s="79"/>
      <c r="D30" s="46" t="s">
        <v>13</v>
      </c>
      <c r="E30" s="25">
        <v>0</v>
      </c>
      <c r="F30" s="25">
        <v>0</v>
      </c>
      <c r="G30" s="25">
        <v>0</v>
      </c>
      <c r="H30" s="25">
        <f t="shared" si="1"/>
        <v>0</v>
      </c>
      <c r="I30" s="25">
        <v>0</v>
      </c>
      <c r="J30" s="69"/>
    </row>
    <row r="31" spans="1:10" ht="51.75" customHeight="1" x14ac:dyDescent="0.25">
      <c r="A31" s="69"/>
      <c r="B31" s="69"/>
      <c r="C31" s="79"/>
      <c r="D31" s="46" t="s">
        <v>14</v>
      </c>
      <c r="E31" s="25">
        <v>0</v>
      </c>
      <c r="F31" s="25">
        <v>0</v>
      </c>
      <c r="G31" s="25">
        <v>0</v>
      </c>
      <c r="H31" s="25">
        <f t="shared" si="1"/>
        <v>0</v>
      </c>
      <c r="I31" s="25">
        <v>0</v>
      </c>
      <c r="J31" s="69"/>
    </row>
    <row r="32" spans="1:10" ht="23.25" customHeight="1" x14ac:dyDescent="0.25">
      <c r="A32" s="70"/>
      <c r="B32" s="70"/>
      <c r="C32" s="80"/>
      <c r="D32" s="47" t="s">
        <v>16</v>
      </c>
      <c r="E32" s="26">
        <f>E29</f>
        <v>48335.1</v>
      </c>
      <c r="F32" s="26">
        <f>F29</f>
        <v>48335.1</v>
      </c>
      <c r="G32" s="26">
        <f>G29</f>
        <v>6698.7</v>
      </c>
      <c r="H32" s="26">
        <f t="shared" si="1"/>
        <v>-41636.400000000001</v>
      </c>
      <c r="I32" s="26">
        <f>(G32/F32)*100</f>
        <v>13.858872744651402</v>
      </c>
      <c r="J32" s="70"/>
    </row>
    <row r="33" spans="1:13" ht="36" customHeight="1" x14ac:dyDescent="0.25">
      <c r="A33" s="102" t="s">
        <v>56</v>
      </c>
      <c r="B33" s="103"/>
      <c r="C33" s="104"/>
      <c r="D33" s="47" t="s">
        <v>10</v>
      </c>
      <c r="E33" s="26">
        <f>E13+E18+E23</f>
        <v>7903.8</v>
      </c>
      <c r="F33" s="26">
        <f>F13+F18+F23</f>
        <v>7903.8</v>
      </c>
      <c r="G33" s="26">
        <f>G13+G18+G23</f>
        <v>2412.6</v>
      </c>
      <c r="H33" s="26">
        <f t="shared" si="1"/>
        <v>-5491.2000000000007</v>
      </c>
      <c r="I33" s="26">
        <f t="shared" si="0"/>
        <v>30.524557807636832</v>
      </c>
      <c r="J33" s="46" t="s">
        <v>11</v>
      </c>
    </row>
    <row r="34" spans="1:13" ht="47.25" x14ac:dyDescent="0.25">
      <c r="A34" s="105"/>
      <c r="B34" s="106"/>
      <c r="C34" s="107"/>
      <c r="D34" s="47" t="s">
        <v>12</v>
      </c>
      <c r="E34" s="26">
        <f>E14+E19+E24+E29</f>
        <v>65125.7</v>
      </c>
      <c r="F34" s="26">
        <f>F14+F19+F24+F29</f>
        <v>65125.7</v>
      </c>
      <c r="G34" s="26">
        <f>G14+G19+G24+G29</f>
        <v>9940.2000000000007</v>
      </c>
      <c r="H34" s="26">
        <f t="shared" si="1"/>
        <v>-55185.5</v>
      </c>
      <c r="I34" s="26">
        <f t="shared" si="0"/>
        <v>15.263098899512789</v>
      </c>
      <c r="J34" s="46" t="s">
        <v>11</v>
      </c>
      <c r="L34" s="15"/>
      <c r="M34" s="15"/>
    </row>
    <row r="35" spans="1:13" ht="15.75" x14ac:dyDescent="0.25">
      <c r="A35" s="105"/>
      <c r="B35" s="106"/>
      <c r="C35" s="107"/>
      <c r="D35" s="47" t="s">
        <v>13</v>
      </c>
      <c r="E35" s="26">
        <f>E15+E20+E25</f>
        <v>230080.7</v>
      </c>
      <c r="F35" s="26">
        <f>F15+F20+F25</f>
        <v>230080.7</v>
      </c>
      <c r="G35" s="26">
        <f>G15+G20+G25</f>
        <v>54421.899999999994</v>
      </c>
      <c r="H35" s="26">
        <f t="shared" si="1"/>
        <v>-175658.80000000002</v>
      </c>
      <c r="I35" s="26">
        <f t="shared" si="0"/>
        <v>23.653396395264789</v>
      </c>
      <c r="J35" s="46" t="s">
        <v>11</v>
      </c>
      <c r="L35" s="16"/>
      <c r="M35" s="16"/>
    </row>
    <row r="36" spans="1:13" ht="47.25" x14ac:dyDescent="0.25">
      <c r="A36" s="105"/>
      <c r="B36" s="106"/>
      <c r="C36" s="107"/>
      <c r="D36" s="47" t="s">
        <v>14</v>
      </c>
      <c r="E36" s="26">
        <f>SUM(E16,E21,E26)</f>
        <v>0</v>
      </c>
      <c r="F36" s="26">
        <f>SUM(F16,F21,F26)</f>
        <v>0</v>
      </c>
      <c r="G36" s="26">
        <f>SUM(G16,G26,G21)</f>
        <v>0</v>
      </c>
      <c r="H36" s="26">
        <f>G36-F36</f>
        <v>0</v>
      </c>
      <c r="I36" s="26">
        <v>0</v>
      </c>
      <c r="J36" s="46" t="s">
        <v>11</v>
      </c>
      <c r="L36" s="16"/>
      <c r="M36" s="16"/>
    </row>
    <row r="37" spans="1:13" ht="20.25" customHeight="1" x14ac:dyDescent="0.25">
      <c r="A37" s="108"/>
      <c r="B37" s="109"/>
      <c r="C37" s="110"/>
      <c r="D37" s="47" t="s">
        <v>16</v>
      </c>
      <c r="E37" s="26">
        <f>SUM(E33,E34,E35)</f>
        <v>303110.2</v>
      </c>
      <c r="F37" s="26">
        <f>SUM(F33,F34,F35)</f>
        <v>303110.2</v>
      </c>
      <c r="G37" s="36">
        <f>SUM(G33,G34,G35,G36)</f>
        <v>66774.7</v>
      </c>
      <c r="H37" s="26">
        <f t="shared" si="1"/>
        <v>-236335.5</v>
      </c>
      <c r="I37" s="26">
        <f>(G37/F37)*100</f>
        <v>22.029842611696999</v>
      </c>
      <c r="J37" s="46" t="s">
        <v>11</v>
      </c>
      <c r="L37" s="16"/>
      <c r="M37" s="16"/>
    </row>
    <row r="38" spans="1:13" ht="18.75" customHeight="1" x14ac:dyDescent="0.25">
      <c r="A38" s="71" t="s">
        <v>61</v>
      </c>
      <c r="B38" s="71"/>
      <c r="C38" s="71"/>
      <c r="D38" s="71"/>
      <c r="E38" s="71"/>
      <c r="F38" s="71"/>
      <c r="G38" s="71"/>
      <c r="H38" s="71"/>
      <c r="I38" s="71"/>
      <c r="J38" s="71"/>
      <c r="L38" s="16"/>
      <c r="M38" s="16"/>
    </row>
    <row r="39" spans="1:13" ht="38.25" customHeight="1" x14ac:dyDescent="0.25">
      <c r="A39" s="68" t="s">
        <v>54</v>
      </c>
      <c r="B39" s="73" t="s">
        <v>84</v>
      </c>
      <c r="C39" s="73" t="s">
        <v>55</v>
      </c>
      <c r="D39" s="46" t="s">
        <v>10</v>
      </c>
      <c r="E39" s="42">
        <v>0</v>
      </c>
      <c r="F39" s="42">
        <v>0</v>
      </c>
      <c r="G39" s="42">
        <v>0</v>
      </c>
      <c r="H39" s="29">
        <v>0</v>
      </c>
      <c r="I39" s="29">
        <v>0</v>
      </c>
      <c r="J39" s="44" t="s">
        <v>11</v>
      </c>
      <c r="L39" s="16"/>
      <c r="M39" s="16"/>
    </row>
    <row r="40" spans="1:13" ht="57.75" customHeight="1" x14ac:dyDescent="0.25">
      <c r="A40" s="72"/>
      <c r="B40" s="69"/>
      <c r="C40" s="69"/>
      <c r="D40" s="46" t="s">
        <v>12</v>
      </c>
      <c r="E40" s="42">
        <v>0</v>
      </c>
      <c r="F40" s="42">
        <v>0</v>
      </c>
      <c r="G40" s="42">
        <v>0</v>
      </c>
      <c r="H40" s="29">
        <v>0</v>
      </c>
      <c r="I40" s="25" t="e">
        <f t="shared" ref="I40:I53" si="4">(G40/F40)*100</f>
        <v>#DIV/0!</v>
      </c>
      <c r="J40" s="44" t="s">
        <v>11</v>
      </c>
      <c r="L40" s="16"/>
      <c r="M40" s="16"/>
    </row>
    <row r="41" spans="1:13" ht="19.5" customHeight="1" x14ac:dyDescent="0.25">
      <c r="A41" s="72"/>
      <c r="B41" s="69"/>
      <c r="C41" s="69"/>
      <c r="D41" s="46" t="s">
        <v>13</v>
      </c>
      <c r="E41" s="42">
        <v>0</v>
      </c>
      <c r="F41" s="42">
        <v>0</v>
      </c>
      <c r="G41" s="42">
        <v>0</v>
      </c>
      <c r="H41" s="30">
        <v>0</v>
      </c>
      <c r="I41" s="25" t="e">
        <f t="shared" si="4"/>
        <v>#DIV/0!</v>
      </c>
      <c r="J41" s="44" t="s">
        <v>11</v>
      </c>
      <c r="L41" s="16"/>
      <c r="M41" s="16"/>
    </row>
    <row r="42" spans="1:13" ht="56.25" customHeight="1" x14ac:dyDescent="0.25">
      <c r="A42" s="72"/>
      <c r="B42" s="69"/>
      <c r="C42" s="69"/>
      <c r="D42" s="46" t="s">
        <v>14</v>
      </c>
      <c r="E42" s="25">
        <v>0</v>
      </c>
      <c r="F42" s="25">
        <v>0</v>
      </c>
      <c r="G42" s="25">
        <v>0</v>
      </c>
      <c r="H42" s="30">
        <v>0</v>
      </c>
      <c r="I42" s="30">
        <v>0</v>
      </c>
      <c r="J42" s="44" t="s">
        <v>11</v>
      </c>
      <c r="L42" s="16"/>
      <c r="M42" s="16"/>
    </row>
    <row r="43" spans="1:13" ht="31.5" customHeight="1" x14ac:dyDescent="0.25">
      <c r="A43" s="54"/>
      <c r="B43" s="70"/>
      <c r="C43" s="70"/>
      <c r="D43" s="47" t="s">
        <v>16</v>
      </c>
      <c r="E43" s="26">
        <f>E39+E40+E41+E42</f>
        <v>0</v>
      </c>
      <c r="F43" s="26">
        <f>F39+F40+F41+F42</f>
        <v>0</v>
      </c>
      <c r="G43" s="26">
        <f>G39+G40+G41+G42</f>
        <v>0</v>
      </c>
      <c r="H43" s="31">
        <f>H39+H40+H41+H42</f>
        <v>0</v>
      </c>
      <c r="I43" s="25" t="e">
        <f t="shared" si="4"/>
        <v>#DIV/0!</v>
      </c>
      <c r="J43" s="44" t="s">
        <v>11</v>
      </c>
      <c r="L43" s="16"/>
      <c r="M43" s="16"/>
    </row>
    <row r="44" spans="1:13" ht="37.5" customHeight="1" x14ac:dyDescent="0.25">
      <c r="A44" s="74" t="s">
        <v>77</v>
      </c>
      <c r="B44" s="75" t="s">
        <v>78</v>
      </c>
      <c r="C44" s="75" t="s">
        <v>55</v>
      </c>
      <c r="D44" s="46" t="s">
        <v>10</v>
      </c>
      <c r="E44" s="25">
        <v>0</v>
      </c>
      <c r="F44" s="25">
        <v>0</v>
      </c>
      <c r="G44" s="25">
        <v>0</v>
      </c>
      <c r="H44" s="25">
        <f>G44-F44</f>
        <v>0</v>
      </c>
      <c r="I44" s="25">
        <f>H44-G44</f>
        <v>0</v>
      </c>
      <c r="J44" s="65" t="s">
        <v>90</v>
      </c>
    </row>
    <row r="45" spans="1:13" ht="55.5" customHeight="1" x14ac:dyDescent="0.25">
      <c r="A45" s="74"/>
      <c r="B45" s="75"/>
      <c r="C45" s="75"/>
      <c r="D45" s="46" t="s">
        <v>12</v>
      </c>
      <c r="E45" s="25">
        <v>2595.3000000000002</v>
      </c>
      <c r="F45" s="25">
        <v>2595.3000000000002</v>
      </c>
      <c r="G45" s="25">
        <v>0</v>
      </c>
      <c r="H45" s="25">
        <f>G45-F45</f>
        <v>-2595.3000000000002</v>
      </c>
      <c r="I45" s="25">
        <f t="shared" si="4"/>
        <v>0</v>
      </c>
      <c r="J45" s="66"/>
    </row>
    <row r="46" spans="1:13" ht="27.75" customHeight="1" x14ac:dyDescent="0.25">
      <c r="A46" s="74"/>
      <c r="B46" s="75"/>
      <c r="C46" s="75"/>
      <c r="D46" s="46" t="s">
        <v>13</v>
      </c>
      <c r="E46" s="25">
        <v>587.4</v>
      </c>
      <c r="F46" s="25">
        <v>587.4</v>
      </c>
      <c r="G46" s="25">
        <v>0</v>
      </c>
      <c r="H46" s="25">
        <f>G46-F46</f>
        <v>-587.4</v>
      </c>
      <c r="I46" s="25">
        <f t="shared" si="4"/>
        <v>0</v>
      </c>
      <c r="J46" s="66"/>
    </row>
    <row r="47" spans="1:13" ht="48.75" customHeight="1" x14ac:dyDescent="0.25">
      <c r="A47" s="74"/>
      <c r="B47" s="75"/>
      <c r="C47" s="75"/>
      <c r="D47" s="46" t="s">
        <v>14</v>
      </c>
      <c r="E47" s="25">
        <v>0</v>
      </c>
      <c r="F47" s="25">
        <v>0</v>
      </c>
      <c r="G47" s="25">
        <v>0</v>
      </c>
      <c r="H47" s="25">
        <f t="shared" ref="H47:I63" si="5">G47-F47</f>
        <v>0</v>
      </c>
      <c r="I47" s="25">
        <f t="shared" si="5"/>
        <v>0</v>
      </c>
      <c r="J47" s="66"/>
    </row>
    <row r="48" spans="1:13" ht="34.5" customHeight="1" x14ac:dyDescent="0.25">
      <c r="A48" s="74"/>
      <c r="B48" s="75"/>
      <c r="C48" s="75"/>
      <c r="D48" s="47" t="s">
        <v>16</v>
      </c>
      <c r="E48" s="26">
        <f>SUM(E44,E45,E46,E47)</f>
        <v>3182.7000000000003</v>
      </c>
      <c r="F48" s="26">
        <f>SUM(F44,F45,F46,F47)</f>
        <v>3182.7000000000003</v>
      </c>
      <c r="G48" s="26">
        <f>G44+G45+G46+G47</f>
        <v>0</v>
      </c>
      <c r="H48" s="26">
        <f t="shared" si="5"/>
        <v>-3182.7000000000003</v>
      </c>
      <c r="I48" s="25">
        <f t="shared" si="4"/>
        <v>0</v>
      </c>
      <c r="J48" s="67"/>
    </row>
    <row r="49" spans="1:10" ht="34.5" customHeight="1" x14ac:dyDescent="0.25">
      <c r="A49" s="68" t="s">
        <v>80</v>
      </c>
      <c r="B49" s="73" t="s">
        <v>81</v>
      </c>
      <c r="C49" s="73" t="s">
        <v>55</v>
      </c>
      <c r="D49" s="46" t="s">
        <v>10</v>
      </c>
      <c r="E49" s="25">
        <v>0</v>
      </c>
      <c r="F49" s="25">
        <v>0</v>
      </c>
      <c r="G49" s="25">
        <v>0</v>
      </c>
      <c r="H49" s="26">
        <f t="shared" si="5"/>
        <v>0</v>
      </c>
      <c r="I49" s="26">
        <f t="shared" si="5"/>
        <v>0</v>
      </c>
      <c r="J49" s="46" t="s">
        <v>11</v>
      </c>
    </row>
    <row r="50" spans="1:10" ht="48" customHeight="1" x14ac:dyDescent="0.25">
      <c r="A50" s="66"/>
      <c r="B50" s="66"/>
      <c r="C50" s="66"/>
      <c r="D50" s="46" t="s">
        <v>12</v>
      </c>
      <c r="E50" s="25">
        <v>0</v>
      </c>
      <c r="F50" s="25">
        <v>0</v>
      </c>
      <c r="G50" s="25">
        <v>0</v>
      </c>
      <c r="H50" s="26">
        <f t="shared" si="5"/>
        <v>0</v>
      </c>
      <c r="I50" s="25" t="e">
        <f t="shared" si="4"/>
        <v>#DIV/0!</v>
      </c>
      <c r="J50" s="46" t="s">
        <v>11</v>
      </c>
    </row>
    <row r="51" spans="1:10" ht="22.5" customHeight="1" x14ac:dyDescent="0.25">
      <c r="A51" s="66"/>
      <c r="B51" s="66"/>
      <c r="C51" s="66"/>
      <c r="D51" s="46" t="s">
        <v>13</v>
      </c>
      <c r="E51" s="25">
        <v>0</v>
      </c>
      <c r="F51" s="25">
        <v>0</v>
      </c>
      <c r="G51" s="25">
        <v>0</v>
      </c>
      <c r="H51" s="26">
        <f t="shared" si="5"/>
        <v>0</v>
      </c>
      <c r="I51" s="25" t="e">
        <f t="shared" si="4"/>
        <v>#DIV/0!</v>
      </c>
      <c r="J51" s="46" t="s">
        <v>11</v>
      </c>
    </row>
    <row r="52" spans="1:10" ht="44.25" customHeight="1" x14ac:dyDescent="0.25">
      <c r="A52" s="66"/>
      <c r="B52" s="66"/>
      <c r="C52" s="66"/>
      <c r="D52" s="46" t="s">
        <v>14</v>
      </c>
      <c r="E52" s="25">
        <v>0</v>
      </c>
      <c r="F52" s="26">
        <v>0</v>
      </c>
      <c r="G52" s="25">
        <v>0</v>
      </c>
      <c r="H52" s="26">
        <f t="shared" si="5"/>
        <v>0</v>
      </c>
      <c r="I52" s="26">
        <f t="shared" si="5"/>
        <v>0</v>
      </c>
      <c r="J52" s="46" t="s">
        <v>11</v>
      </c>
    </row>
    <row r="53" spans="1:10" ht="19.5" customHeight="1" x14ac:dyDescent="0.25">
      <c r="A53" s="66"/>
      <c r="B53" s="66"/>
      <c r="C53" s="67"/>
      <c r="D53" s="47" t="s">
        <v>16</v>
      </c>
      <c r="E53" s="26">
        <f>SUM(E49,E50,E51,E52)</f>
        <v>0</v>
      </c>
      <c r="F53" s="26">
        <f>SUM(F49,F50,F51,F52)</f>
        <v>0</v>
      </c>
      <c r="G53" s="26">
        <f>SUM(G49,G50,G51,G52)</f>
        <v>0</v>
      </c>
      <c r="H53" s="26">
        <f t="shared" si="5"/>
        <v>0</v>
      </c>
      <c r="I53" s="25" t="e">
        <f t="shared" si="4"/>
        <v>#DIV/0!</v>
      </c>
      <c r="J53" s="46" t="s">
        <v>11</v>
      </c>
    </row>
    <row r="54" spans="1:10" ht="42.75" customHeight="1" x14ac:dyDescent="0.25">
      <c r="A54" s="66"/>
      <c r="B54" s="66"/>
      <c r="C54" s="73" t="s">
        <v>82</v>
      </c>
      <c r="D54" s="46" t="s">
        <v>10</v>
      </c>
      <c r="E54" s="25">
        <v>0</v>
      </c>
      <c r="F54" s="26">
        <v>0</v>
      </c>
      <c r="G54" s="25">
        <v>0</v>
      </c>
      <c r="H54" s="26">
        <f t="shared" si="5"/>
        <v>0</v>
      </c>
      <c r="I54" s="26">
        <f t="shared" si="5"/>
        <v>0</v>
      </c>
      <c r="J54" s="46" t="s">
        <v>11</v>
      </c>
    </row>
    <row r="55" spans="1:10" ht="43.5" customHeight="1" x14ac:dyDescent="0.25">
      <c r="A55" s="66"/>
      <c r="B55" s="66"/>
      <c r="C55" s="66"/>
      <c r="D55" s="46" t="s">
        <v>12</v>
      </c>
      <c r="E55" s="25">
        <v>0</v>
      </c>
      <c r="F55" s="26">
        <v>0</v>
      </c>
      <c r="G55" s="25">
        <v>0</v>
      </c>
      <c r="H55" s="26">
        <f t="shared" si="5"/>
        <v>0</v>
      </c>
      <c r="I55" s="26">
        <f t="shared" si="5"/>
        <v>0</v>
      </c>
      <c r="J55" s="46" t="s">
        <v>11</v>
      </c>
    </row>
    <row r="56" spans="1:10" ht="22.5" customHeight="1" x14ac:dyDescent="0.25">
      <c r="A56" s="66"/>
      <c r="B56" s="66"/>
      <c r="C56" s="66"/>
      <c r="D56" s="46" t="s">
        <v>13</v>
      </c>
      <c r="E56" s="25">
        <v>0</v>
      </c>
      <c r="F56" s="25">
        <v>0</v>
      </c>
      <c r="G56" s="25">
        <v>0</v>
      </c>
      <c r="H56" s="26">
        <f t="shared" si="5"/>
        <v>0</v>
      </c>
      <c r="I56" s="26">
        <f t="shared" si="5"/>
        <v>0</v>
      </c>
      <c r="J56" s="46" t="s">
        <v>11</v>
      </c>
    </row>
    <row r="57" spans="1:10" ht="39" customHeight="1" x14ac:dyDescent="0.25">
      <c r="A57" s="66"/>
      <c r="B57" s="66"/>
      <c r="C57" s="66"/>
      <c r="D57" s="46" t="s">
        <v>14</v>
      </c>
      <c r="E57" s="25">
        <v>0</v>
      </c>
      <c r="F57" s="25">
        <v>0</v>
      </c>
      <c r="G57" s="25">
        <v>0</v>
      </c>
      <c r="H57" s="26">
        <f t="shared" si="5"/>
        <v>0</v>
      </c>
      <c r="I57" s="26">
        <f t="shared" si="5"/>
        <v>0</v>
      </c>
      <c r="J57" s="46" t="s">
        <v>11</v>
      </c>
    </row>
    <row r="58" spans="1:10" ht="22.5" customHeight="1" x14ac:dyDescent="0.25">
      <c r="A58" s="67"/>
      <c r="B58" s="67"/>
      <c r="C58" s="67"/>
      <c r="D58" s="47" t="s">
        <v>16</v>
      </c>
      <c r="E58" s="26">
        <f>SUM(E54,E55,E56,E57)</f>
        <v>0</v>
      </c>
      <c r="F58" s="26">
        <f>SUM(F54,F55,F56,F57)</f>
        <v>0</v>
      </c>
      <c r="G58" s="26">
        <f>SUM(G54,G55,G56,G57)</f>
        <v>0</v>
      </c>
      <c r="H58" s="26">
        <f t="shared" si="5"/>
        <v>0</v>
      </c>
      <c r="I58" s="26">
        <f t="shared" si="5"/>
        <v>0</v>
      </c>
      <c r="J58" s="46" t="s">
        <v>11</v>
      </c>
    </row>
    <row r="59" spans="1:10" ht="31.5" x14ac:dyDescent="0.25">
      <c r="A59" s="71" t="s">
        <v>57</v>
      </c>
      <c r="B59" s="71"/>
      <c r="C59" s="71"/>
      <c r="D59" s="47" t="s">
        <v>10</v>
      </c>
      <c r="E59" s="26">
        <f>E44</f>
        <v>0</v>
      </c>
      <c r="F59" s="26">
        <f>F44</f>
        <v>0</v>
      </c>
      <c r="G59" s="26">
        <f>G44</f>
        <v>0</v>
      </c>
      <c r="H59" s="26">
        <f t="shared" si="5"/>
        <v>0</v>
      </c>
      <c r="I59" s="26">
        <v>0</v>
      </c>
      <c r="J59" s="46" t="s">
        <v>11</v>
      </c>
    </row>
    <row r="60" spans="1:10" ht="47.25" x14ac:dyDescent="0.25">
      <c r="A60" s="71"/>
      <c r="B60" s="71"/>
      <c r="C60" s="71"/>
      <c r="D60" s="47" t="s">
        <v>12</v>
      </c>
      <c r="E60" s="26">
        <f>E40+E45+E50+E55</f>
        <v>2595.3000000000002</v>
      </c>
      <c r="F60" s="26">
        <f>F40+F45+F50+F55</f>
        <v>2595.3000000000002</v>
      </c>
      <c r="G60" s="26">
        <f>G45+G50+G40</f>
        <v>0</v>
      </c>
      <c r="H60" s="26">
        <f t="shared" si="5"/>
        <v>-2595.3000000000002</v>
      </c>
      <c r="I60" s="26">
        <f t="shared" ref="I60:I63" si="6">(G60/F60)*100</f>
        <v>0</v>
      </c>
      <c r="J60" s="46" t="s">
        <v>11</v>
      </c>
    </row>
    <row r="61" spans="1:10" ht="15.75" x14ac:dyDescent="0.25">
      <c r="A61" s="71"/>
      <c r="B61" s="71"/>
      <c r="C61" s="71"/>
      <c r="D61" s="47" t="s">
        <v>13</v>
      </c>
      <c r="E61" s="26">
        <f>E41+E46+E51+E56</f>
        <v>587.4</v>
      </c>
      <c r="F61" s="26">
        <f>F41+F46+F51+F56</f>
        <v>587.4</v>
      </c>
      <c r="G61" s="26">
        <f>G46+G51+G41</f>
        <v>0</v>
      </c>
      <c r="H61" s="26">
        <f t="shared" si="5"/>
        <v>-587.4</v>
      </c>
      <c r="I61" s="26">
        <f t="shared" si="6"/>
        <v>0</v>
      </c>
      <c r="J61" s="46" t="s">
        <v>11</v>
      </c>
    </row>
    <row r="62" spans="1:10" ht="47.25" x14ac:dyDescent="0.25">
      <c r="A62" s="71"/>
      <c r="B62" s="71"/>
      <c r="C62" s="71"/>
      <c r="D62" s="47" t="s">
        <v>14</v>
      </c>
      <c r="E62" s="26">
        <f>E47</f>
        <v>0</v>
      </c>
      <c r="F62" s="26">
        <f>F47</f>
        <v>0</v>
      </c>
      <c r="G62" s="26">
        <f>G47</f>
        <v>0</v>
      </c>
      <c r="H62" s="26">
        <f t="shared" si="5"/>
        <v>0</v>
      </c>
      <c r="I62" s="26">
        <v>0</v>
      </c>
      <c r="J62" s="46" t="s">
        <v>11</v>
      </c>
    </row>
    <row r="63" spans="1:10" ht="22.5" customHeight="1" x14ac:dyDescent="0.25">
      <c r="A63" s="71"/>
      <c r="B63" s="71"/>
      <c r="C63" s="71"/>
      <c r="D63" s="47" t="s">
        <v>16</v>
      </c>
      <c r="E63" s="26">
        <f>SUM(E59,E60,E61,E62)</f>
        <v>3182.7000000000003</v>
      </c>
      <c r="F63" s="26">
        <f>SUM(F59,F60,F61,F62)</f>
        <v>3182.7000000000003</v>
      </c>
      <c r="G63" s="26">
        <f>SUM(G59,G60,G61,G62)</f>
        <v>0</v>
      </c>
      <c r="H63" s="26">
        <f t="shared" si="5"/>
        <v>-3182.7000000000003</v>
      </c>
      <c r="I63" s="26">
        <f t="shared" si="6"/>
        <v>0</v>
      </c>
      <c r="J63" s="46" t="s">
        <v>11</v>
      </c>
    </row>
    <row r="64" spans="1:10" ht="24.75" customHeight="1" x14ac:dyDescent="0.25">
      <c r="A64" s="71" t="s">
        <v>62</v>
      </c>
      <c r="B64" s="71"/>
      <c r="C64" s="71"/>
      <c r="D64" s="71"/>
      <c r="E64" s="71"/>
      <c r="F64" s="71"/>
      <c r="G64" s="71"/>
      <c r="H64" s="71"/>
      <c r="I64" s="71"/>
      <c r="J64" s="71"/>
    </row>
    <row r="65" spans="1:10" ht="31.5" x14ac:dyDescent="0.25">
      <c r="A65" s="74" t="s">
        <v>59</v>
      </c>
      <c r="B65" s="75" t="s">
        <v>58</v>
      </c>
      <c r="C65" s="75" t="s">
        <v>55</v>
      </c>
      <c r="D65" s="46" t="s">
        <v>10</v>
      </c>
      <c r="E65" s="25">
        <v>0</v>
      </c>
      <c r="F65" s="25">
        <v>0</v>
      </c>
      <c r="G65" s="25">
        <v>0</v>
      </c>
      <c r="H65" s="25">
        <f>G65-F65</f>
        <v>0</v>
      </c>
      <c r="I65" s="25">
        <v>0</v>
      </c>
      <c r="J65" s="73" t="s">
        <v>85</v>
      </c>
    </row>
    <row r="66" spans="1:10" ht="47.25" x14ac:dyDescent="0.25">
      <c r="A66" s="74"/>
      <c r="B66" s="75"/>
      <c r="C66" s="75"/>
      <c r="D66" s="46" t="s">
        <v>12</v>
      </c>
      <c r="E66" s="25">
        <v>187114.1</v>
      </c>
      <c r="F66" s="25">
        <v>187114.1</v>
      </c>
      <c r="G66" s="25">
        <v>48546.7</v>
      </c>
      <c r="H66" s="25">
        <f>G66-F66</f>
        <v>-138567.40000000002</v>
      </c>
      <c r="I66" s="25">
        <f>(G66/F66)*100</f>
        <v>25.944971544100632</v>
      </c>
      <c r="J66" s="69"/>
    </row>
    <row r="67" spans="1:10" ht="15.75" x14ac:dyDescent="0.25">
      <c r="A67" s="74"/>
      <c r="B67" s="75"/>
      <c r="C67" s="75"/>
      <c r="D67" s="46" t="s">
        <v>13</v>
      </c>
      <c r="E67" s="25">
        <v>0</v>
      </c>
      <c r="F67" s="25">
        <v>0</v>
      </c>
      <c r="G67" s="25">
        <v>0</v>
      </c>
      <c r="H67" s="25">
        <f>G67-F67</f>
        <v>0</v>
      </c>
      <c r="I67" s="25">
        <v>0</v>
      </c>
      <c r="J67" s="69"/>
    </row>
    <row r="68" spans="1:10" ht="50.25" customHeight="1" x14ac:dyDescent="0.25">
      <c r="A68" s="74"/>
      <c r="B68" s="75"/>
      <c r="C68" s="75"/>
      <c r="D68" s="46" t="s">
        <v>14</v>
      </c>
      <c r="E68" s="25">
        <v>0</v>
      </c>
      <c r="F68" s="25">
        <v>0</v>
      </c>
      <c r="G68" s="25">
        <v>0</v>
      </c>
      <c r="H68" s="25">
        <f>G68-F68</f>
        <v>0</v>
      </c>
      <c r="I68" s="25">
        <v>0</v>
      </c>
      <c r="J68" s="69"/>
    </row>
    <row r="69" spans="1:10" ht="15" customHeight="1" x14ac:dyDescent="0.25">
      <c r="A69" s="74"/>
      <c r="B69" s="75"/>
      <c r="C69" s="75"/>
      <c r="D69" s="47" t="s">
        <v>16</v>
      </c>
      <c r="E69" s="26">
        <f>SUM(E65,E66,E67,E68)</f>
        <v>187114.1</v>
      </c>
      <c r="F69" s="26">
        <f>SUM(F65,F66,F67,F68)</f>
        <v>187114.1</v>
      </c>
      <c r="G69" s="26">
        <f>SUM(G65,G66,G67,G68)</f>
        <v>48546.7</v>
      </c>
      <c r="H69" s="26">
        <f t="shared" ref="H69:H74" si="7">G69-F69</f>
        <v>-138567.40000000002</v>
      </c>
      <c r="I69" s="26">
        <f>G69/F69*100</f>
        <v>25.944971544100632</v>
      </c>
      <c r="J69" s="70"/>
    </row>
    <row r="70" spans="1:10" ht="30" customHeight="1" x14ac:dyDescent="0.25">
      <c r="A70" s="71" t="s">
        <v>63</v>
      </c>
      <c r="B70" s="71"/>
      <c r="C70" s="71"/>
      <c r="D70" s="47" t="s">
        <v>10</v>
      </c>
      <c r="E70" s="26">
        <f t="shared" ref="E70:G73" si="8">E65</f>
        <v>0</v>
      </c>
      <c r="F70" s="26">
        <f t="shared" si="8"/>
        <v>0</v>
      </c>
      <c r="G70" s="26">
        <f t="shared" si="8"/>
        <v>0</v>
      </c>
      <c r="H70" s="26">
        <f>G70-F70</f>
        <v>0</v>
      </c>
      <c r="I70" s="26">
        <v>0</v>
      </c>
      <c r="J70" s="46" t="s">
        <v>11</v>
      </c>
    </row>
    <row r="71" spans="1:10" ht="47.25" customHeight="1" x14ac:dyDescent="0.25">
      <c r="A71" s="71"/>
      <c r="B71" s="71"/>
      <c r="C71" s="71"/>
      <c r="D71" s="47" t="s">
        <v>12</v>
      </c>
      <c r="E71" s="26">
        <f t="shared" si="8"/>
        <v>187114.1</v>
      </c>
      <c r="F71" s="26">
        <f t="shared" si="8"/>
        <v>187114.1</v>
      </c>
      <c r="G71" s="26">
        <f t="shared" si="8"/>
        <v>48546.7</v>
      </c>
      <c r="H71" s="26">
        <f t="shared" si="7"/>
        <v>-138567.40000000002</v>
      </c>
      <c r="I71" s="26">
        <f>(G71/F71)*100</f>
        <v>25.944971544100632</v>
      </c>
      <c r="J71" s="46" t="s">
        <v>11</v>
      </c>
    </row>
    <row r="72" spans="1:10" ht="21.75" customHeight="1" x14ac:dyDescent="0.25">
      <c r="A72" s="71"/>
      <c r="B72" s="71"/>
      <c r="C72" s="71"/>
      <c r="D72" s="47" t="s">
        <v>13</v>
      </c>
      <c r="E72" s="26">
        <f t="shared" si="8"/>
        <v>0</v>
      </c>
      <c r="F72" s="26">
        <f t="shared" si="8"/>
        <v>0</v>
      </c>
      <c r="G72" s="26">
        <f t="shared" si="8"/>
        <v>0</v>
      </c>
      <c r="H72" s="26">
        <f t="shared" si="7"/>
        <v>0</v>
      </c>
      <c r="I72" s="26">
        <v>0</v>
      </c>
      <c r="J72" s="46" t="s">
        <v>11</v>
      </c>
    </row>
    <row r="73" spans="1:10" ht="49.5" customHeight="1" x14ac:dyDescent="0.25">
      <c r="A73" s="71"/>
      <c r="B73" s="71"/>
      <c r="C73" s="71"/>
      <c r="D73" s="47" t="s">
        <v>14</v>
      </c>
      <c r="E73" s="26">
        <f t="shared" si="8"/>
        <v>0</v>
      </c>
      <c r="F73" s="26">
        <f t="shared" si="8"/>
        <v>0</v>
      </c>
      <c r="G73" s="26">
        <f t="shared" si="8"/>
        <v>0</v>
      </c>
      <c r="H73" s="26">
        <f>G73-F73</f>
        <v>0</v>
      </c>
      <c r="I73" s="26">
        <v>0</v>
      </c>
      <c r="J73" s="46" t="s">
        <v>11</v>
      </c>
    </row>
    <row r="74" spans="1:10" ht="18" customHeight="1" x14ac:dyDescent="0.25">
      <c r="A74" s="71"/>
      <c r="B74" s="71"/>
      <c r="C74" s="71"/>
      <c r="D74" s="47" t="s">
        <v>16</v>
      </c>
      <c r="E74" s="26">
        <f>SUM(E70,E71,E72,E73)</f>
        <v>187114.1</v>
      </c>
      <c r="F74" s="26">
        <f>SUM(F70,F71,F72,F73)</f>
        <v>187114.1</v>
      </c>
      <c r="G74" s="26">
        <f>SUM(G70,G71,G72,G73)</f>
        <v>48546.7</v>
      </c>
      <c r="H74" s="26">
        <f t="shared" si="7"/>
        <v>-138567.40000000002</v>
      </c>
      <c r="I74" s="26">
        <f>G74/F74*100</f>
        <v>25.944971544100632</v>
      </c>
      <c r="J74" s="46" t="s">
        <v>11</v>
      </c>
    </row>
    <row r="75" spans="1:10" ht="23.25" customHeight="1" x14ac:dyDescent="0.25">
      <c r="A75" s="71" t="s">
        <v>64</v>
      </c>
      <c r="B75" s="71"/>
      <c r="C75" s="71"/>
      <c r="D75" s="71"/>
      <c r="E75" s="71"/>
      <c r="F75" s="71"/>
      <c r="G75" s="71"/>
      <c r="H75" s="71"/>
      <c r="I75" s="71"/>
      <c r="J75" s="71"/>
    </row>
    <row r="76" spans="1:10" ht="31.5" x14ac:dyDescent="0.25">
      <c r="A76" s="74" t="s">
        <v>66</v>
      </c>
      <c r="B76" s="75" t="s">
        <v>65</v>
      </c>
      <c r="C76" s="75" t="s">
        <v>55</v>
      </c>
      <c r="D76" s="46" t="s">
        <v>10</v>
      </c>
      <c r="E76" s="25">
        <v>0</v>
      </c>
      <c r="F76" s="25">
        <v>0</v>
      </c>
      <c r="G76" s="25">
        <v>0</v>
      </c>
      <c r="H76" s="25">
        <f t="shared" ref="H76:H85" si="9">G76-F76</f>
        <v>0</v>
      </c>
      <c r="I76" s="25">
        <v>0</v>
      </c>
      <c r="J76" s="84" t="s">
        <v>89</v>
      </c>
    </row>
    <row r="77" spans="1:10" ht="48" customHeight="1" x14ac:dyDescent="0.25">
      <c r="A77" s="74"/>
      <c r="B77" s="75"/>
      <c r="C77" s="75"/>
      <c r="D77" s="46" t="s">
        <v>12</v>
      </c>
      <c r="E77" s="25">
        <v>0</v>
      </c>
      <c r="F77" s="25">
        <v>0</v>
      </c>
      <c r="G77" s="25">
        <v>0</v>
      </c>
      <c r="H77" s="25">
        <f>G77-F77</f>
        <v>0</v>
      </c>
      <c r="I77" s="25" t="e">
        <f>(G77/F77)*100</f>
        <v>#DIV/0!</v>
      </c>
      <c r="J77" s="85"/>
    </row>
    <row r="78" spans="1:10" ht="17.25" customHeight="1" x14ac:dyDescent="0.25">
      <c r="A78" s="74"/>
      <c r="B78" s="75"/>
      <c r="C78" s="75"/>
      <c r="D78" s="46" t="s">
        <v>13</v>
      </c>
      <c r="E78" s="25">
        <v>0</v>
      </c>
      <c r="F78" s="25">
        <v>0</v>
      </c>
      <c r="G78" s="25">
        <v>0</v>
      </c>
      <c r="H78" s="25">
        <f t="shared" si="9"/>
        <v>0</v>
      </c>
      <c r="I78" s="25" t="e">
        <f>(G78/F78)*100</f>
        <v>#DIV/0!</v>
      </c>
      <c r="J78" s="85"/>
    </row>
    <row r="79" spans="1:10" ht="51" customHeight="1" x14ac:dyDescent="0.25">
      <c r="A79" s="74"/>
      <c r="B79" s="75"/>
      <c r="C79" s="75"/>
      <c r="D79" s="46" t="s">
        <v>14</v>
      </c>
      <c r="E79" s="25">
        <v>0</v>
      </c>
      <c r="F79" s="25">
        <v>0</v>
      </c>
      <c r="G79" s="25">
        <v>0</v>
      </c>
      <c r="H79" s="25">
        <f t="shared" si="9"/>
        <v>0</v>
      </c>
      <c r="I79" s="25" t="e">
        <f>(G79/F79)*100</f>
        <v>#DIV/0!</v>
      </c>
      <c r="J79" s="85"/>
    </row>
    <row r="80" spans="1:10" ht="30" customHeight="1" x14ac:dyDescent="0.25">
      <c r="A80" s="74"/>
      <c r="B80" s="75"/>
      <c r="C80" s="75"/>
      <c r="D80" s="47" t="s">
        <v>16</v>
      </c>
      <c r="E80" s="26">
        <f>SUM(E76,E77,E78,E79)</f>
        <v>0</v>
      </c>
      <c r="F80" s="26">
        <f>SUM(F76,F77,F78,F79)</f>
        <v>0</v>
      </c>
      <c r="G80" s="26">
        <f>SUM(G76,G77,G78,G79)</f>
        <v>0</v>
      </c>
      <c r="H80" s="26">
        <f t="shared" si="9"/>
        <v>0</v>
      </c>
      <c r="I80" s="26" t="e">
        <f>G80/F80*100</f>
        <v>#DIV/0!</v>
      </c>
      <c r="J80" s="86"/>
    </row>
    <row r="81" spans="1:14" ht="30.75" customHeight="1" x14ac:dyDescent="0.25">
      <c r="A81" s="71" t="s">
        <v>67</v>
      </c>
      <c r="B81" s="71"/>
      <c r="C81" s="71"/>
      <c r="D81" s="47" t="s">
        <v>10</v>
      </c>
      <c r="E81" s="26">
        <v>0</v>
      </c>
      <c r="F81" s="26">
        <v>0</v>
      </c>
      <c r="G81" s="26">
        <v>0</v>
      </c>
      <c r="H81" s="26">
        <f t="shared" si="9"/>
        <v>0</v>
      </c>
      <c r="I81" s="26">
        <f t="shared" ref="I81:I82" si="10">I76</f>
        <v>0</v>
      </c>
      <c r="J81" s="46" t="s">
        <v>11</v>
      </c>
    </row>
    <row r="82" spans="1:14" ht="46.5" customHeight="1" x14ac:dyDescent="0.25">
      <c r="A82" s="71"/>
      <c r="B82" s="71"/>
      <c r="C82" s="71"/>
      <c r="D82" s="47" t="s">
        <v>12</v>
      </c>
      <c r="E82" s="26">
        <f>E77</f>
        <v>0</v>
      </c>
      <c r="F82" s="26">
        <f t="shared" ref="F82" si="11">F77</f>
        <v>0</v>
      </c>
      <c r="G82" s="26">
        <f>G77</f>
        <v>0</v>
      </c>
      <c r="H82" s="26">
        <f>G82-F82</f>
        <v>0</v>
      </c>
      <c r="I82" s="26" t="e">
        <f t="shared" si="10"/>
        <v>#DIV/0!</v>
      </c>
      <c r="J82" s="46" t="s">
        <v>11</v>
      </c>
    </row>
    <row r="83" spans="1:14" ht="18" customHeight="1" x14ac:dyDescent="0.25">
      <c r="A83" s="71"/>
      <c r="B83" s="71"/>
      <c r="C83" s="71"/>
      <c r="D83" s="47" t="s">
        <v>13</v>
      </c>
      <c r="E83" s="26">
        <f t="shared" ref="E83:F83" si="12">E78</f>
        <v>0</v>
      </c>
      <c r="F83" s="26">
        <f t="shared" si="12"/>
        <v>0</v>
      </c>
      <c r="G83" s="26">
        <f>G78</f>
        <v>0</v>
      </c>
      <c r="H83" s="26">
        <f t="shared" si="9"/>
        <v>0</v>
      </c>
      <c r="I83" s="26" t="e">
        <f>(G83/F83)*100</f>
        <v>#DIV/0!</v>
      </c>
      <c r="J83" s="46" t="s">
        <v>11</v>
      </c>
    </row>
    <row r="84" spans="1:14" ht="46.5" customHeight="1" x14ac:dyDescent="0.25">
      <c r="A84" s="71"/>
      <c r="B84" s="71"/>
      <c r="C84" s="71"/>
      <c r="D84" s="47" t="s">
        <v>14</v>
      </c>
      <c r="E84" s="26">
        <f>E79</f>
        <v>0</v>
      </c>
      <c r="F84" s="26">
        <f>F79</f>
        <v>0</v>
      </c>
      <c r="G84" s="26">
        <f>G79</f>
        <v>0</v>
      </c>
      <c r="H84" s="26">
        <f t="shared" si="9"/>
        <v>0</v>
      </c>
      <c r="I84" s="26" t="e">
        <f>(G84/F84)*100</f>
        <v>#DIV/0!</v>
      </c>
      <c r="J84" s="46" t="s">
        <v>11</v>
      </c>
    </row>
    <row r="85" spans="1:14" ht="18" customHeight="1" x14ac:dyDescent="0.25">
      <c r="A85" s="71"/>
      <c r="B85" s="71"/>
      <c r="C85" s="71"/>
      <c r="D85" s="47" t="s">
        <v>16</v>
      </c>
      <c r="E85" s="26">
        <f>SUM(E81,E82,E83,E84)</f>
        <v>0</v>
      </c>
      <c r="F85" s="26">
        <f>SUM(F81,F82,F83,F84)</f>
        <v>0</v>
      </c>
      <c r="G85" s="26">
        <f>SUM(G81,G82,G83,G84)</f>
        <v>0</v>
      </c>
      <c r="H85" s="26">
        <f t="shared" si="9"/>
        <v>0</v>
      </c>
      <c r="I85" s="26" t="e">
        <f>G85/F85*100</f>
        <v>#DIV/0!</v>
      </c>
      <c r="J85" s="46" t="s">
        <v>11</v>
      </c>
    </row>
    <row r="86" spans="1:14" ht="24" customHeight="1" x14ac:dyDescent="0.25">
      <c r="A86" s="71" t="s">
        <v>68</v>
      </c>
      <c r="B86" s="71"/>
      <c r="C86" s="71"/>
      <c r="D86" s="71"/>
      <c r="E86" s="71"/>
      <c r="F86" s="71"/>
      <c r="G86" s="71"/>
      <c r="H86" s="71"/>
      <c r="I86" s="71"/>
      <c r="J86" s="71"/>
    </row>
    <row r="87" spans="1:14" ht="34.5" customHeight="1" x14ac:dyDescent="0.25">
      <c r="A87" s="68" t="s">
        <v>70</v>
      </c>
      <c r="B87" s="75" t="s">
        <v>69</v>
      </c>
      <c r="C87" s="75" t="s">
        <v>55</v>
      </c>
      <c r="D87" s="46" t="s">
        <v>10</v>
      </c>
      <c r="E87" s="25">
        <v>0</v>
      </c>
      <c r="F87" s="25">
        <v>0</v>
      </c>
      <c r="G87" s="25">
        <v>0</v>
      </c>
      <c r="H87" s="25">
        <f t="shared" ref="H87:I101" si="13">G87-F87</f>
        <v>0</v>
      </c>
      <c r="I87" s="25">
        <v>0</v>
      </c>
      <c r="J87" s="111" t="s">
        <v>86</v>
      </c>
      <c r="N87" s="17"/>
    </row>
    <row r="88" spans="1:14" ht="52.5" customHeight="1" x14ac:dyDescent="0.25">
      <c r="A88" s="69"/>
      <c r="B88" s="75"/>
      <c r="C88" s="75"/>
      <c r="D88" s="46" t="s">
        <v>12</v>
      </c>
      <c r="E88" s="25">
        <v>0</v>
      </c>
      <c r="F88" s="25">
        <v>0</v>
      </c>
      <c r="G88" s="25">
        <v>0</v>
      </c>
      <c r="H88" s="25">
        <f t="shared" ref="H88:H89" si="14">G88-F88</f>
        <v>0</v>
      </c>
      <c r="I88" s="25">
        <v>0</v>
      </c>
      <c r="J88" s="112"/>
    </row>
    <row r="89" spans="1:14" ht="27.75" customHeight="1" x14ac:dyDescent="0.25">
      <c r="A89" s="69"/>
      <c r="B89" s="75"/>
      <c r="C89" s="75"/>
      <c r="D89" s="46" t="s">
        <v>13</v>
      </c>
      <c r="E89" s="25">
        <v>84</v>
      </c>
      <c r="F89" s="25">
        <v>84</v>
      </c>
      <c r="G89" s="25">
        <v>0</v>
      </c>
      <c r="H89" s="25">
        <f t="shared" si="14"/>
        <v>-84</v>
      </c>
      <c r="I89" s="25">
        <f>G89/F89*100</f>
        <v>0</v>
      </c>
      <c r="J89" s="112"/>
      <c r="L89" s="17"/>
      <c r="M89" s="17"/>
    </row>
    <row r="90" spans="1:14" ht="49.5" customHeight="1" x14ac:dyDescent="0.25">
      <c r="A90" s="69"/>
      <c r="B90" s="75"/>
      <c r="C90" s="75"/>
      <c r="D90" s="46" t="s">
        <v>14</v>
      </c>
      <c r="E90" s="25">
        <v>0</v>
      </c>
      <c r="F90" s="25">
        <v>0</v>
      </c>
      <c r="G90" s="25">
        <v>0</v>
      </c>
      <c r="H90" s="25">
        <f t="shared" si="13"/>
        <v>0</v>
      </c>
      <c r="I90" s="25">
        <v>0</v>
      </c>
      <c r="J90" s="112"/>
      <c r="L90" s="17"/>
      <c r="M90" s="17"/>
    </row>
    <row r="91" spans="1:14" ht="22.5" customHeight="1" x14ac:dyDescent="0.25">
      <c r="A91" s="69"/>
      <c r="B91" s="75"/>
      <c r="C91" s="75"/>
      <c r="D91" s="47" t="s">
        <v>16</v>
      </c>
      <c r="E91" s="26">
        <f>SUM(E87,E88,E89,E90)</f>
        <v>84</v>
      </c>
      <c r="F91" s="26">
        <f>SUM(F87,F88,F89,F90)</f>
        <v>84</v>
      </c>
      <c r="G91" s="26">
        <f>SUM(G87,G88,G89,G90)</f>
        <v>0</v>
      </c>
      <c r="H91" s="26">
        <f>SUM(H87,H88,H89,H90)</f>
        <v>-84</v>
      </c>
      <c r="I91" s="26">
        <f>G91/F91*100</f>
        <v>0</v>
      </c>
      <c r="J91" s="113"/>
    </row>
    <row r="92" spans="1:14" ht="31.5" x14ac:dyDescent="0.25">
      <c r="A92" s="114" t="s">
        <v>71</v>
      </c>
      <c r="B92" s="75" t="s">
        <v>72</v>
      </c>
      <c r="C92" s="75" t="s">
        <v>55</v>
      </c>
      <c r="D92" s="46" t="s">
        <v>10</v>
      </c>
      <c r="E92" s="25">
        <v>0</v>
      </c>
      <c r="F92" s="25">
        <v>0</v>
      </c>
      <c r="G92" s="25">
        <v>0</v>
      </c>
      <c r="H92" s="25">
        <f t="shared" ref="H92" si="15">G92-F92</f>
        <v>0</v>
      </c>
      <c r="I92" s="25">
        <v>0</v>
      </c>
      <c r="J92" s="131" t="s">
        <v>76</v>
      </c>
      <c r="L92" s="17"/>
      <c r="M92" s="17"/>
    </row>
    <row r="93" spans="1:14" ht="51" customHeight="1" x14ac:dyDescent="0.25">
      <c r="A93" s="69"/>
      <c r="B93" s="75"/>
      <c r="C93" s="75"/>
      <c r="D93" s="46" t="s">
        <v>12</v>
      </c>
      <c r="E93" s="25">
        <v>1631</v>
      </c>
      <c r="F93" s="25">
        <v>1631</v>
      </c>
      <c r="G93" s="25">
        <v>398.8</v>
      </c>
      <c r="H93" s="25">
        <f t="shared" ref="H93" si="16">G93-F93</f>
        <v>-1232.2</v>
      </c>
      <c r="I93" s="26">
        <f>G93/F93*100</f>
        <v>24.451256897608829</v>
      </c>
      <c r="J93" s="79"/>
      <c r="L93" s="17"/>
      <c r="M93" s="17"/>
      <c r="N93" s="17"/>
    </row>
    <row r="94" spans="1:14" ht="22.5" customHeight="1" x14ac:dyDescent="0.25">
      <c r="A94" s="69"/>
      <c r="B94" s="75"/>
      <c r="C94" s="75"/>
      <c r="D94" s="46" t="s">
        <v>13</v>
      </c>
      <c r="E94" s="25">
        <v>0</v>
      </c>
      <c r="F94" s="25">
        <v>0</v>
      </c>
      <c r="G94" s="25">
        <v>0</v>
      </c>
      <c r="H94" s="25">
        <f t="shared" si="13"/>
        <v>0</v>
      </c>
      <c r="I94" s="25">
        <f t="shared" si="13"/>
        <v>0</v>
      </c>
      <c r="J94" s="79"/>
    </row>
    <row r="95" spans="1:14" ht="33.75" customHeight="1" x14ac:dyDescent="0.25">
      <c r="A95" s="69"/>
      <c r="B95" s="75"/>
      <c r="C95" s="75"/>
      <c r="D95" s="46" t="s">
        <v>14</v>
      </c>
      <c r="E95" s="25">
        <v>0</v>
      </c>
      <c r="F95" s="25">
        <v>0</v>
      </c>
      <c r="G95" s="25">
        <v>0</v>
      </c>
      <c r="H95" s="25">
        <f t="shared" si="13"/>
        <v>0</v>
      </c>
      <c r="I95" s="25">
        <f t="shared" si="13"/>
        <v>0</v>
      </c>
      <c r="J95" s="79"/>
    </row>
    <row r="96" spans="1:14" ht="18.75" customHeight="1" x14ac:dyDescent="0.25">
      <c r="A96" s="70"/>
      <c r="B96" s="75"/>
      <c r="C96" s="75"/>
      <c r="D96" s="47" t="s">
        <v>16</v>
      </c>
      <c r="E96" s="26">
        <f>SUM(E92,E93,E94,E95)</f>
        <v>1631</v>
      </c>
      <c r="F96" s="26">
        <f>SUM(F92,F93,F94,F95)</f>
        <v>1631</v>
      </c>
      <c r="G96" s="26">
        <f>SUM(G92,G93,G94,G95)</f>
        <v>398.8</v>
      </c>
      <c r="H96" s="26">
        <f t="shared" si="13"/>
        <v>-1232.2</v>
      </c>
      <c r="I96" s="26">
        <f>G96/F96*100</f>
        <v>24.451256897608829</v>
      </c>
      <c r="J96" s="80"/>
    </row>
    <row r="97" spans="1:14" ht="33.75" customHeight="1" x14ac:dyDescent="0.25">
      <c r="A97" s="71" t="s">
        <v>73</v>
      </c>
      <c r="B97" s="71"/>
      <c r="C97" s="71"/>
      <c r="D97" s="47" t="s">
        <v>10</v>
      </c>
      <c r="E97" s="31">
        <f>SUM(E87+E92)</f>
        <v>0</v>
      </c>
      <c r="F97" s="31">
        <f>SUM(F87+F92)</f>
        <v>0</v>
      </c>
      <c r="G97" s="31">
        <v>0</v>
      </c>
      <c r="H97" s="26">
        <f t="shared" si="13"/>
        <v>0</v>
      </c>
      <c r="I97" s="26">
        <v>0</v>
      </c>
      <c r="J97" s="46" t="s">
        <v>11</v>
      </c>
    </row>
    <row r="98" spans="1:14" ht="45.75" customHeight="1" x14ac:dyDescent="0.25">
      <c r="A98" s="71"/>
      <c r="B98" s="71"/>
      <c r="C98" s="71"/>
      <c r="D98" s="47" t="s">
        <v>12</v>
      </c>
      <c r="E98" s="31">
        <f t="shared" ref="E98:G98" si="17">SUM(E88+E93)</f>
        <v>1631</v>
      </c>
      <c r="F98" s="31">
        <f t="shared" si="17"/>
        <v>1631</v>
      </c>
      <c r="G98" s="31">
        <f t="shared" si="17"/>
        <v>398.8</v>
      </c>
      <c r="H98" s="26">
        <f t="shared" si="13"/>
        <v>-1232.2</v>
      </c>
      <c r="I98" s="26">
        <f>(G98/F98)*100</f>
        <v>24.451256897608829</v>
      </c>
      <c r="J98" s="46" t="s">
        <v>11</v>
      </c>
    </row>
    <row r="99" spans="1:14" ht="24" customHeight="1" x14ac:dyDescent="0.25">
      <c r="A99" s="71"/>
      <c r="B99" s="71"/>
      <c r="C99" s="71"/>
      <c r="D99" s="47" t="s">
        <v>13</v>
      </c>
      <c r="E99" s="31">
        <f t="shared" ref="E99:G99" si="18">SUM(E89+E94)</f>
        <v>84</v>
      </c>
      <c r="F99" s="31">
        <f t="shared" si="18"/>
        <v>84</v>
      </c>
      <c r="G99" s="31">
        <f t="shared" si="18"/>
        <v>0</v>
      </c>
      <c r="H99" s="26">
        <f t="shared" si="13"/>
        <v>-84</v>
      </c>
      <c r="I99" s="26">
        <f>(G99/F99)*100</f>
        <v>0</v>
      </c>
      <c r="J99" s="46" t="s">
        <v>11</v>
      </c>
      <c r="L99" s="17"/>
      <c r="M99" s="17"/>
    </row>
    <row r="100" spans="1:14" ht="47.25" customHeight="1" x14ac:dyDescent="0.25">
      <c r="A100" s="71"/>
      <c r="B100" s="71"/>
      <c r="C100" s="71"/>
      <c r="D100" s="47" t="s">
        <v>14</v>
      </c>
      <c r="E100" s="31">
        <f t="shared" ref="E100:G100" si="19">SUM(E90+E95)</f>
        <v>0</v>
      </c>
      <c r="F100" s="31">
        <f t="shared" si="19"/>
        <v>0</v>
      </c>
      <c r="G100" s="31">
        <f t="shared" si="19"/>
        <v>0</v>
      </c>
      <c r="H100" s="26">
        <f t="shared" si="13"/>
        <v>0</v>
      </c>
      <c r="I100" s="26">
        <v>0</v>
      </c>
      <c r="J100" s="46" t="s">
        <v>11</v>
      </c>
    </row>
    <row r="101" spans="1:14" ht="18" customHeight="1" x14ac:dyDescent="0.25">
      <c r="A101" s="71"/>
      <c r="B101" s="71"/>
      <c r="C101" s="71"/>
      <c r="D101" s="47" t="s">
        <v>16</v>
      </c>
      <c r="E101" s="26">
        <f>SUM(E97,E98,E99,E100)</f>
        <v>1715</v>
      </c>
      <c r="F101" s="26">
        <f>SUM(F97,F98,F99,F100)</f>
        <v>1715</v>
      </c>
      <c r="G101" s="26">
        <f>SUM(G97,G98,G99,G100)</f>
        <v>398.8</v>
      </c>
      <c r="H101" s="26">
        <f t="shared" si="13"/>
        <v>-1316.2</v>
      </c>
      <c r="I101" s="26">
        <f>G101/F101*100</f>
        <v>23.253644314868804</v>
      </c>
      <c r="J101" s="46" t="s">
        <v>11</v>
      </c>
    </row>
    <row r="102" spans="1:14" ht="33.75" customHeight="1" x14ac:dyDescent="0.25">
      <c r="A102" s="71" t="s">
        <v>75</v>
      </c>
      <c r="B102" s="71"/>
      <c r="C102" s="71"/>
      <c r="D102" s="47" t="s">
        <v>10</v>
      </c>
      <c r="E102" s="36">
        <f t="shared" ref="E102:F103" si="20">E33+E59+E70+E81+E97</f>
        <v>7903.8</v>
      </c>
      <c r="F102" s="36">
        <f t="shared" si="20"/>
        <v>7903.8</v>
      </c>
      <c r="G102" s="36">
        <f>G33+G59+G70+G81+G97</f>
        <v>2412.6</v>
      </c>
      <c r="H102" s="26">
        <f>G102-F102</f>
        <v>-5491.2000000000007</v>
      </c>
      <c r="I102" s="26">
        <f>(G102/F102)*100</f>
        <v>30.524557807636832</v>
      </c>
      <c r="J102" s="47" t="s">
        <v>11</v>
      </c>
    </row>
    <row r="103" spans="1:14" ht="48" customHeight="1" x14ac:dyDescent="0.25">
      <c r="A103" s="71"/>
      <c r="B103" s="71"/>
      <c r="C103" s="71"/>
      <c r="D103" s="47" t="s">
        <v>12</v>
      </c>
      <c r="E103" s="26">
        <f t="shared" si="20"/>
        <v>256466.1</v>
      </c>
      <c r="F103" s="26">
        <f t="shared" si="20"/>
        <v>256466.1</v>
      </c>
      <c r="G103" s="26">
        <f>G34+G60+G71+G82+G98</f>
        <v>58885.7</v>
      </c>
      <c r="H103" s="26">
        <f t="shared" ref="H103:H106" si="21">G103-F103</f>
        <v>-197580.40000000002</v>
      </c>
      <c r="I103" s="26">
        <f t="shared" ref="I103:I106" si="22">(G103/F103)*100</f>
        <v>22.960422449594699</v>
      </c>
      <c r="J103" s="47" t="s">
        <v>11</v>
      </c>
    </row>
    <row r="104" spans="1:14" ht="15.75" hidden="1" customHeight="1" x14ac:dyDescent="0.25">
      <c r="A104" s="71"/>
      <c r="B104" s="71"/>
      <c r="C104" s="71"/>
      <c r="D104" s="47" t="s">
        <v>13</v>
      </c>
      <c r="E104" s="26">
        <f>E35+E61+E72+E83+E99</f>
        <v>230752.1</v>
      </c>
      <c r="F104" s="26" t="e">
        <f>#REF!+#REF!+#REF!+#REF!</f>
        <v>#REF!</v>
      </c>
      <c r="G104" s="26" t="e">
        <f>#REF!+#REF!+#REF!+#REF!</f>
        <v>#REF!</v>
      </c>
      <c r="H104" s="26" t="e">
        <f t="shared" si="21"/>
        <v>#REF!</v>
      </c>
      <c r="I104" s="26" t="e">
        <f t="shared" si="22"/>
        <v>#REF!</v>
      </c>
      <c r="J104" s="47" t="s">
        <v>11</v>
      </c>
      <c r="N104" s="13"/>
    </row>
    <row r="105" spans="1:14" ht="22.5" customHeight="1" x14ac:dyDescent="0.25">
      <c r="A105" s="71"/>
      <c r="B105" s="71"/>
      <c r="C105" s="71"/>
      <c r="D105" s="47" t="s">
        <v>53</v>
      </c>
      <c r="E105" s="26">
        <f t="shared" ref="E105:G106" si="23">E35+E61+E72+E83+E99</f>
        <v>230752.1</v>
      </c>
      <c r="F105" s="26">
        <f t="shared" si="23"/>
        <v>230752.1</v>
      </c>
      <c r="G105" s="36">
        <f>G35+G61+G72+G83+G99</f>
        <v>54421.899999999994</v>
      </c>
      <c r="H105" s="26">
        <f t="shared" si="21"/>
        <v>-176330.2</v>
      </c>
      <c r="I105" s="26">
        <f t="shared" si="22"/>
        <v>23.584574094883639</v>
      </c>
      <c r="J105" s="47" t="s">
        <v>11</v>
      </c>
      <c r="N105" s="13"/>
    </row>
    <row r="106" spans="1:14" ht="45.75" customHeight="1" x14ac:dyDescent="0.25">
      <c r="A106" s="71"/>
      <c r="B106" s="71"/>
      <c r="C106" s="71"/>
      <c r="D106" s="47" t="s">
        <v>14</v>
      </c>
      <c r="E106" s="26">
        <f t="shared" si="23"/>
        <v>0</v>
      </c>
      <c r="F106" s="26">
        <f t="shared" si="23"/>
        <v>0</v>
      </c>
      <c r="G106" s="26">
        <f t="shared" si="23"/>
        <v>0</v>
      </c>
      <c r="H106" s="26">
        <f t="shared" si="21"/>
        <v>0</v>
      </c>
      <c r="I106" s="26" t="e">
        <f t="shared" si="22"/>
        <v>#DIV/0!</v>
      </c>
      <c r="J106" s="47" t="s">
        <v>11</v>
      </c>
      <c r="N106" s="13"/>
    </row>
    <row r="107" spans="1:14" ht="17.25" customHeight="1" x14ac:dyDescent="0.25">
      <c r="A107" s="71"/>
      <c r="B107" s="71"/>
      <c r="C107" s="71"/>
      <c r="D107" s="47" t="s">
        <v>16</v>
      </c>
      <c r="E107" s="26">
        <f>E102+E103+E105+E106</f>
        <v>495122</v>
      </c>
      <c r="F107" s="26">
        <f t="shared" ref="F107:G107" si="24">F102+F103+F105+F106</f>
        <v>495122</v>
      </c>
      <c r="G107" s="26">
        <f t="shared" si="24"/>
        <v>115720.19999999998</v>
      </c>
      <c r="H107" s="26">
        <f>G107-F107</f>
        <v>-379401.80000000005</v>
      </c>
      <c r="I107" s="26">
        <f>G107/F107*100</f>
        <v>23.372057795856371</v>
      </c>
      <c r="J107" s="47" t="s">
        <v>11</v>
      </c>
      <c r="N107" s="13"/>
    </row>
    <row r="108" spans="1:14" ht="15.75" x14ac:dyDescent="0.25">
      <c r="A108" s="130" t="s">
        <v>15</v>
      </c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spans="1:14" ht="31.5" customHeight="1" x14ac:dyDescent="0.25">
      <c r="A109" s="75" t="s">
        <v>74</v>
      </c>
      <c r="B109" s="75"/>
      <c r="C109" s="75"/>
      <c r="D109" s="46" t="s">
        <v>10</v>
      </c>
      <c r="E109" s="25">
        <f>E44+E65+E76+E87+E92</f>
        <v>0</v>
      </c>
      <c r="F109" s="25">
        <f>F44+F65+F76+F87+F92</f>
        <v>0</v>
      </c>
      <c r="G109" s="25">
        <f>G44+G65+G76+G87+G92</f>
        <v>0</v>
      </c>
      <c r="H109" s="25">
        <f t="shared" ref="H109:H139" si="25">G109-F109</f>
        <v>0</v>
      </c>
      <c r="I109" s="25">
        <v>0</v>
      </c>
      <c r="J109" s="46" t="s">
        <v>11</v>
      </c>
    </row>
    <row r="110" spans="1:14" ht="45.75" customHeight="1" x14ac:dyDescent="0.25">
      <c r="A110" s="75"/>
      <c r="B110" s="75"/>
      <c r="C110" s="75"/>
      <c r="D110" s="46" t="s">
        <v>12</v>
      </c>
      <c r="E110" s="25">
        <f>E45+E66+E77+E88+E93+E50+E40</f>
        <v>191340.4</v>
      </c>
      <c r="F110" s="25">
        <f t="shared" ref="E110:G111" si="26">F45+F66+F77+F88+F93+F50+F40</f>
        <v>191340.4</v>
      </c>
      <c r="G110" s="25">
        <f t="shared" si="26"/>
        <v>48945.5</v>
      </c>
      <c r="H110" s="25">
        <f t="shared" si="25"/>
        <v>-142394.9</v>
      </c>
      <c r="I110" s="25">
        <f>(G110/F110)*100</f>
        <v>25.580326998375668</v>
      </c>
      <c r="J110" s="46" t="s">
        <v>11</v>
      </c>
    </row>
    <row r="111" spans="1:14" ht="22.5" customHeight="1" x14ac:dyDescent="0.25">
      <c r="A111" s="75"/>
      <c r="B111" s="75"/>
      <c r="C111" s="75"/>
      <c r="D111" s="46" t="s">
        <v>13</v>
      </c>
      <c r="E111" s="25">
        <f t="shared" si="26"/>
        <v>671.4</v>
      </c>
      <c r="F111" s="25">
        <f t="shared" si="26"/>
        <v>671.4</v>
      </c>
      <c r="G111" s="25">
        <f t="shared" si="26"/>
        <v>0</v>
      </c>
      <c r="H111" s="25">
        <f t="shared" si="25"/>
        <v>-671.4</v>
      </c>
      <c r="I111" s="25">
        <f t="shared" ref="I111:I112" si="27">(G111/F111)*100</f>
        <v>0</v>
      </c>
      <c r="J111" s="46" t="s">
        <v>11</v>
      </c>
      <c r="L111" s="13"/>
      <c r="M111" s="18"/>
    </row>
    <row r="112" spans="1:14" ht="46.5" customHeight="1" x14ac:dyDescent="0.25">
      <c r="A112" s="75"/>
      <c r="B112" s="75"/>
      <c r="C112" s="75"/>
      <c r="D112" s="46" t="s">
        <v>14</v>
      </c>
      <c r="E112" s="25">
        <f>E84</f>
        <v>0</v>
      </c>
      <c r="F112" s="25">
        <f>F47+F68+F79+F90+F95</f>
        <v>0</v>
      </c>
      <c r="G112" s="25">
        <f>G47+G68+G79+G90+G95</f>
        <v>0</v>
      </c>
      <c r="H112" s="25">
        <f t="shared" si="25"/>
        <v>0</v>
      </c>
      <c r="I112" s="25" t="e">
        <f t="shared" si="27"/>
        <v>#DIV/0!</v>
      </c>
      <c r="J112" s="46" t="s">
        <v>11</v>
      </c>
      <c r="L112" s="13"/>
      <c r="M112" s="129"/>
    </row>
    <row r="113" spans="1:13" ht="15.75" x14ac:dyDescent="0.25">
      <c r="A113" s="75"/>
      <c r="B113" s="75"/>
      <c r="C113" s="75"/>
      <c r="D113" s="47" t="s">
        <v>16</v>
      </c>
      <c r="E113" s="26">
        <f>E109+E110+E111+E112</f>
        <v>192011.8</v>
      </c>
      <c r="F113" s="26">
        <f>F109+F110+F111+F112</f>
        <v>192011.8</v>
      </c>
      <c r="G113" s="26">
        <f>G109+G110+G111+G112</f>
        <v>48945.5</v>
      </c>
      <c r="H113" s="26">
        <f t="shared" si="25"/>
        <v>-143066.29999999999</v>
      </c>
      <c r="I113" s="26">
        <f>(G113/F113)*100</f>
        <v>25.490881289587414</v>
      </c>
      <c r="J113" s="46" t="s">
        <v>11</v>
      </c>
      <c r="L113" s="13"/>
      <c r="M113" s="129"/>
    </row>
    <row r="114" spans="1:13" ht="31.5" x14ac:dyDescent="0.25">
      <c r="A114" s="75" t="s">
        <v>31</v>
      </c>
      <c r="B114" s="75"/>
      <c r="C114" s="75" t="s">
        <v>49</v>
      </c>
      <c r="D114" s="46" t="s">
        <v>10</v>
      </c>
      <c r="E114" s="25">
        <f t="shared" ref="E114:G117" si="28">E13</f>
        <v>7903.8</v>
      </c>
      <c r="F114" s="25">
        <f t="shared" si="28"/>
        <v>7903.8</v>
      </c>
      <c r="G114" s="25">
        <f t="shared" si="28"/>
        <v>2412.6</v>
      </c>
      <c r="H114" s="25">
        <f t="shared" si="25"/>
        <v>-5491.2000000000007</v>
      </c>
      <c r="I114" s="25">
        <f>(G114/F114)*100</f>
        <v>30.524557807636832</v>
      </c>
      <c r="J114" s="46" t="s">
        <v>11</v>
      </c>
      <c r="L114" s="13"/>
      <c r="M114" s="129"/>
    </row>
    <row r="115" spans="1:13" ht="50.25" customHeight="1" x14ac:dyDescent="0.25">
      <c r="A115" s="75"/>
      <c r="B115" s="75"/>
      <c r="C115" s="75"/>
      <c r="D115" s="46" t="s">
        <v>12</v>
      </c>
      <c r="E115" s="25">
        <f t="shared" si="28"/>
        <v>16790.599999999999</v>
      </c>
      <c r="F115" s="25">
        <f t="shared" si="28"/>
        <v>16790.599999999999</v>
      </c>
      <c r="G115" s="25">
        <f t="shared" si="28"/>
        <v>3241.5</v>
      </c>
      <c r="H115" s="25">
        <f t="shared" si="25"/>
        <v>-13549.099999999999</v>
      </c>
      <c r="I115" s="25">
        <f t="shared" ref="I115" si="29">(G115/F115)*100</f>
        <v>19.305444713113289</v>
      </c>
      <c r="J115" s="46" t="s">
        <v>11</v>
      </c>
      <c r="L115" s="13"/>
      <c r="M115" s="129"/>
    </row>
    <row r="116" spans="1:13" ht="15.75" x14ac:dyDescent="0.25">
      <c r="A116" s="75"/>
      <c r="B116" s="75"/>
      <c r="C116" s="75"/>
      <c r="D116" s="46" t="s">
        <v>13</v>
      </c>
      <c r="E116" s="25">
        <f t="shared" si="28"/>
        <v>155680.70000000001</v>
      </c>
      <c r="F116" s="25">
        <f t="shared" si="28"/>
        <v>155680.70000000001</v>
      </c>
      <c r="G116" s="25">
        <f t="shared" si="28"/>
        <v>37504.699999999997</v>
      </c>
      <c r="H116" s="25">
        <f t="shared" si="25"/>
        <v>-118176.00000000001</v>
      </c>
      <c r="I116" s="25">
        <f>G116/F116*100</f>
        <v>24.090783250589183</v>
      </c>
      <c r="J116" s="46" t="s">
        <v>11</v>
      </c>
      <c r="L116" s="13"/>
      <c r="M116" s="129"/>
    </row>
    <row r="117" spans="1:13" ht="46.5" customHeight="1" x14ac:dyDescent="0.25">
      <c r="A117" s="75"/>
      <c r="B117" s="75"/>
      <c r="C117" s="75"/>
      <c r="D117" s="46" t="s">
        <v>14</v>
      </c>
      <c r="E117" s="25">
        <f t="shared" si="28"/>
        <v>0</v>
      </c>
      <c r="F117" s="25">
        <f t="shared" si="28"/>
        <v>0</v>
      </c>
      <c r="G117" s="25">
        <f t="shared" si="28"/>
        <v>0</v>
      </c>
      <c r="H117" s="25">
        <f t="shared" si="25"/>
        <v>0</v>
      </c>
      <c r="I117" s="25">
        <f>I16</f>
        <v>0</v>
      </c>
      <c r="J117" s="46" t="s">
        <v>11</v>
      </c>
      <c r="L117" s="13"/>
      <c r="M117" s="129"/>
    </row>
    <row r="118" spans="1:13" ht="15.75" x14ac:dyDescent="0.25">
      <c r="A118" s="75"/>
      <c r="B118" s="75"/>
      <c r="C118" s="75"/>
      <c r="D118" s="47" t="s">
        <v>16</v>
      </c>
      <c r="E118" s="26">
        <f>SUM(E114,E115,E116)</f>
        <v>180375.1</v>
      </c>
      <c r="F118" s="26">
        <f>SUM(F114,F115,F116,F117)</f>
        <v>180375.1</v>
      </c>
      <c r="G118" s="26">
        <f>SUM(G114,G115,G116,G117)</f>
        <v>43158.799999999996</v>
      </c>
      <c r="H118" s="26">
        <f t="shared" si="25"/>
        <v>-137216.30000000002</v>
      </c>
      <c r="I118" s="26">
        <f t="shared" ref="I118:I139" si="30">G118/F118*100</f>
        <v>23.927249381982321</v>
      </c>
      <c r="J118" s="46" t="s">
        <v>11</v>
      </c>
      <c r="L118" s="13"/>
      <c r="M118" s="129"/>
    </row>
    <row r="119" spans="1:13" ht="31.5" x14ac:dyDescent="0.25">
      <c r="A119" s="75" t="s">
        <v>32</v>
      </c>
      <c r="B119" s="75"/>
      <c r="C119" s="75" t="s">
        <v>27</v>
      </c>
      <c r="D119" s="46" t="s">
        <v>10</v>
      </c>
      <c r="E119" s="25">
        <f t="shared" ref="E119:G122" si="31">E18</f>
        <v>0</v>
      </c>
      <c r="F119" s="25">
        <f t="shared" si="31"/>
        <v>0</v>
      </c>
      <c r="G119" s="25">
        <f t="shared" si="31"/>
        <v>0</v>
      </c>
      <c r="H119" s="25">
        <f t="shared" si="25"/>
        <v>0</v>
      </c>
      <c r="I119" s="25">
        <v>0</v>
      </c>
      <c r="J119" s="46" t="s">
        <v>11</v>
      </c>
      <c r="L119" s="13"/>
      <c r="M119" s="129"/>
    </row>
    <row r="120" spans="1:13" ht="48" customHeight="1" x14ac:dyDescent="0.25">
      <c r="A120" s="75"/>
      <c r="B120" s="75"/>
      <c r="C120" s="75"/>
      <c r="D120" s="46" t="s">
        <v>12</v>
      </c>
      <c r="E120" s="25">
        <f t="shared" si="31"/>
        <v>0</v>
      </c>
      <c r="F120" s="25">
        <f t="shared" si="31"/>
        <v>0</v>
      </c>
      <c r="G120" s="25">
        <f t="shared" si="31"/>
        <v>0</v>
      </c>
      <c r="H120" s="25">
        <f t="shared" si="25"/>
        <v>0</v>
      </c>
      <c r="I120" s="25">
        <v>0</v>
      </c>
      <c r="J120" s="46" t="s">
        <v>11</v>
      </c>
      <c r="L120" s="13"/>
      <c r="M120" s="13"/>
    </row>
    <row r="121" spans="1:13" ht="15.75" x14ac:dyDescent="0.25">
      <c r="A121" s="75"/>
      <c r="B121" s="75"/>
      <c r="C121" s="75"/>
      <c r="D121" s="46" t="s">
        <v>13</v>
      </c>
      <c r="E121" s="25">
        <f t="shared" si="31"/>
        <v>21400</v>
      </c>
      <c r="F121" s="25">
        <f t="shared" si="31"/>
        <v>21400</v>
      </c>
      <c r="G121" s="25">
        <f t="shared" si="31"/>
        <v>6243.7</v>
      </c>
      <c r="H121" s="25">
        <f t="shared" si="25"/>
        <v>-15156.3</v>
      </c>
      <c r="I121" s="25">
        <f t="shared" si="30"/>
        <v>29.176168224299065</v>
      </c>
      <c r="J121" s="46" t="s">
        <v>11</v>
      </c>
    </row>
    <row r="122" spans="1:13" ht="45" customHeight="1" x14ac:dyDescent="0.25">
      <c r="A122" s="75"/>
      <c r="B122" s="75"/>
      <c r="C122" s="75"/>
      <c r="D122" s="46" t="s">
        <v>14</v>
      </c>
      <c r="E122" s="25">
        <f t="shared" si="31"/>
        <v>0</v>
      </c>
      <c r="F122" s="25">
        <f t="shared" si="31"/>
        <v>0</v>
      </c>
      <c r="G122" s="25">
        <f t="shared" si="31"/>
        <v>0</v>
      </c>
      <c r="H122" s="25">
        <f t="shared" si="25"/>
        <v>0</v>
      </c>
      <c r="I122" s="25">
        <v>0</v>
      </c>
      <c r="J122" s="46" t="s">
        <v>11</v>
      </c>
    </row>
    <row r="123" spans="1:13" ht="15.75" x14ac:dyDescent="0.25">
      <c r="A123" s="75"/>
      <c r="B123" s="75"/>
      <c r="C123" s="75"/>
      <c r="D123" s="47" t="s">
        <v>16</v>
      </c>
      <c r="E123" s="26">
        <f>SUM(E119,E120,E121,E122)</f>
        <v>21400</v>
      </c>
      <c r="F123" s="26">
        <f>SUM(F119,F120,F121,F122)</f>
        <v>21400</v>
      </c>
      <c r="G123" s="26">
        <f>SUM(G119,G120,G121,G122)</f>
        <v>6243.7</v>
      </c>
      <c r="H123" s="26">
        <f t="shared" si="25"/>
        <v>-15156.3</v>
      </c>
      <c r="I123" s="26">
        <f t="shared" si="30"/>
        <v>29.176168224299065</v>
      </c>
      <c r="J123" s="46" t="s">
        <v>11</v>
      </c>
    </row>
    <row r="124" spans="1:13" ht="31.5" x14ac:dyDescent="0.25">
      <c r="A124" s="117" t="s">
        <v>33</v>
      </c>
      <c r="B124" s="118"/>
      <c r="C124" s="73" t="s">
        <v>28</v>
      </c>
      <c r="D124" s="46" t="s">
        <v>10</v>
      </c>
      <c r="E124" s="25">
        <f>E18</f>
        <v>0</v>
      </c>
      <c r="F124" s="25">
        <f>F18</f>
        <v>0</v>
      </c>
      <c r="G124" s="25">
        <f>G18</f>
        <v>0</v>
      </c>
      <c r="H124" s="25">
        <f t="shared" ref="H124:H128" si="32">G124-F124</f>
        <v>0</v>
      </c>
      <c r="I124" s="25">
        <v>0</v>
      </c>
      <c r="J124" s="46" t="s">
        <v>11</v>
      </c>
    </row>
    <row r="125" spans="1:13" ht="45.75" customHeight="1" x14ac:dyDescent="0.25">
      <c r="A125" s="119"/>
      <c r="B125" s="120"/>
      <c r="C125" s="79"/>
      <c r="D125" s="46" t="s">
        <v>12</v>
      </c>
      <c r="E125" s="25">
        <f t="shared" ref="E125:G126" si="33">E24</f>
        <v>0</v>
      </c>
      <c r="F125" s="25">
        <f t="shared" si="33"/>
        <v>0</v>
      </c>
      <c r="G125" s="25">
        <f t="shared" si="33"/>
        <v>0</v>
      </c>
      <c r="H125" s="25">
        <f t="shared" si="32"/>
        <v>0</v>
      </c>
      <c r="I125" s="25">
        <v>0</v>
      </c>
      <c r="J125" s="46" t="s">
        <v>11</v>
      </c>
    </row>
    <row r="126" spans="1:13" ht="23.25" customHeight="1" x14ac:dyDescent="0.25">
      <c r="A126" s="119"/>
      <c r="B126" s="120"/>
      <c r="C126" s="79"/>
      <c r="D126" s="46" t="s">
        <v>13</v>
      </c>
      <c r="E126" s="25">
        <f t="shared" si="33"/>
        <v>53000</v>
      </c>
      <c r="F126" s="25">
        <f t="shared" si="33"/>
        <v>53000</v>
      </c>
      <c r="G126" s="25">
        <f t="shared" si="33"/>
        <v>10673.5</v>
      </c>
      <c r="H126" s="25">
        <f t="shared" si="32"/>
        <v>-42326.5</v>
      </c>
      <c r="I126" s="25">
        <f t="shared" ref="I126" si="34">G126/F126*100</f>
        <v>20.138679245283019</v>
      </c>
      <c r="J126" s="46" t="s">
        <v>11</v>
      </c>
    </row>
    <row r="127" spans="1:13" ht="46.5" customHeight="1" x14ac:dyDescent="0.25">
      <c r="A127" s="119"/>
      <c r="B127" s="120"/>
      <c r="C127" s="79"/>
      <c r="D127" s="46" t="s">
        <v>14</v>
      </c>
      <c r="E127" s="25">
        <f>E21</f>
        <v>0</v>
      </c>
      <c r="F127" s="25">
        <f>F21</f>
        <v>0</v>
      </c>
      <c r="G127" s="25">
        <f>G21</f>
        <v>0</v>
      </c>
      <c r="H127" s="25">
        <f t="shared" si="32"/>
        <v>0</v>
      </c>
      <c r="I127" s="25">
        <v>0</v>
      </c>
      <c r="J127" s="46" t="s">
        <v>11</v>
      </c>
    </row>
    <row r="128" spans="1:13" ht="21.75" customHeight="1" x14ac:dyDescent="0.25">
      <c r="A128" s="119"/>
      <c r="B128" s="120"/>
      <c r="C128" s="79"/>
      <c r="D128" s="47" t="s">
        <v>16</v>
      </c>
      <c r="E128" s="26">
        <f>SUM(E124,E125,E126,E127)</f>
        <v>53000</v>
      </c>
      <c r="F128" s="26">
        <f>SUM(F124,F125,F126,F127)</f>
        <v>53000</v>
      </c>
      <c r="G128" s="26">
        <f>SUM(G124,G125,G126,G127)</f>
        <v>10673.5</v>
      </c>
      <c r="H128" s="26">
        <f t="shared" si="32"/>
        <v>-42326.5</v>
      </c>
      <c r="I128" s="26">
        <f t="shared" ref="I128" si="35">G128/F128*100</f>
        <v>20.138679245283019</v>
      </c>
      <c r="J128" s="46" t="s">
        <v>11</v>
      </c>
    </row>
    <row r="129" spans="1:10" ht="31.5" x14ac:dyDescent="0.25">
      <c r="A129" s="117" t="s">
        <v>42</v>
      </c>
      <c r="B129" s="121"/>
      <c r="C129" s="73" t="s">
        <v>48</v>
      </c>
      <c r="D129" s="46" t="s">
        <v>10</v>
      </c>
      <c r="E129" s="25">
        <f>E23</f>
        <v>0</v>
      </c>
      <c r="F129" s="25">
        <f>F23</f>
        <v>0</v>
      </c>
      <c r="G129" s="25">
        <f>G23</f>
        <v>0</v>
      </c>
      <c r="H129" s="25">
        <f t="shared" si="25"/>
        <v>0</v>
      </c>
      <c r="I129" s="25">
        <v>0</v>
      </c>
      <c r="J129" s="46" t="s">
        <v>11</v>
      </c>
    </row>
    <row r="130" spans="1:10" ht="47.25" customHeight="1" x14ac:dyDescent="0.25">
      <c r="A130" s="122"/>
      <c r="B130" s="123"/>
      <c r="C130" s="66"/>
      <c r="D130" s="46" t="s">
        <v>12</v>
      </c>
      <c r="E130" s="25">
        <f>E29</f>
        <v>48335.1</v>
      </c>
      <c r="F130" s="25">
        <f>F29</f>
        <v>48335.1</v>
      </c>
      <c r="G130" s="25">
        <f>G29</f>
        <v>6698.7</v>
      </c>
      <c r="H130" s="25">
        <f>G130-F130</f>
        <v>-41636.400000000001</v>
      </c>
      <c r="I130" s="25">
        <f t="shared" si="30"/>
        <v>13.858872744651402</v>
      </c>
      <c r="J130" s="46" t="s">
        <v>11</v>
      </c>
    </row>
    <row r="131" spans="1:10" ht="22.5" customHeight="1" x14ac:dyDescent="0.25">
      <c r="A131" s="122"/>
      <c r="B131" s="123"/>
      <c r="C131" s="66"/>
      <c r="D131" s="46" t="s">
        <v>13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46" t="s">
        <v>11</v>
      </c>
    </row>
    <row r="132" spans="1:10" ht="48" customHeight="1" x14ac:dyDescent="0.25">
      <c r="A132" s="122"/>
      <c r="B132" s="123"/>
      <c r="C132" s="66"/>
      <c r="D132" s="46" t="s">
        <v>14</v>
      </c>
      <c r="E132" s="25">
        <f>E26</f>
        <v>0</v>
      </c>
      <c r="F132" s="25">
        <f>F26</f>
        <v>0</v>
      </c>
      <c r="G132" s="25">
        <f>G26</f>
        <v>0</v>
      </c>
      <c r="H132" s="25">
        <f t="shared" si="25"/>
        <v>0</v>
      </c>
      <c r="I132" s="25">
        <v>0</v>
      </c>
      <c r="J132" s="46" t="s">
        <v>11</v>
      </c>
    </row>
    <row r="133" spans="1:10" ht="25.5" customHeight="1" x14ac:dyDescent="0.25">
      <c r="A133" s="124"/>
      <c r="B133" s="125"/>
      <c r="C133" s="67"/>
      <c r="D133" s="47" t="s">
        <v>16</v>
      </c>
      <c r="E133" s="26">
        <f>SUM(E129,E130,E131,E132)</f>
        <v>48335.1</v>
      </c>
      <c r="F133" s="26">
        <f>SUM(F129,F130,F131,F132)</f>
        <v>48335.1</v>
      </c>
      <c r="G133" s="26">
        <f>SUM(G129,G130,G131,G132)</f>
        <v>6698.7</v>
      </c>
      <c r="H133" s="26">
        <f t="shared" si="25"/>
        <v>-41636.400000000001</v>
      </c>
      <c r="I133" s="26">
        <f>G133/F133*100</f>
        <v>13.858872744651402</v>
      </c>
      <c r="J133" s="46" t="s">
        <v>11</v>
      </c>
    </row>
    <row r="134" spans="1:10" ht="36" customHeight="1" x14ac:dyDescent="0.25">
      <c r="A134" s="89" t="s">
        <v>83</v>
      </c>
      <c r="B134" s="90"/>
      <c r="C134" s="126" t="s">
        <v>82</v>
      </c>
      <c r="D134" s="47" t="str">
        <f>D129</f>
        <v>федеральный бюджет</v>
      </c>
      <c r="E134" s="26">
        <f t="shared" ref="E134:G136" si="36">E54</f>
        <v>0</v>
      </c>
      <c r="F134" s="26">
        <f t="shared" si="36"/>
        <v>0</v>
      </c>
      <c r="G134" s="26">
        <f t="shared" si="36"/>
        <v>0</v>
      </c>
      <c r="H134" s="25">
        <f t="shared" si="25"/>
        <v>0</v>
      </c>
      <c r="I134" s="25">
        <v>0</v>
      </c>
      <c r="J134" s="46" t="s">
        <v>11</v>
      </c>
    </row>
    <row r="135" spans="1:10" ht="49.5" customHeight="1" x14ac:dyDescent="0.25">
      <c r="A135" s="91"/>
      <c r="B135" s="92"/>
      <c r="C135" s="127"/>
      <c r="D135" s="47" t="str">
        <f>D130</f>
        <v>бюджет автономного округа</v>
      </c>
      <c r="E135" s="26">
        <f t="shared" si="36"/>
        <v>0</v>
      </c>
      <c r="F135" s="26">
        <f t="shared" si="36"/>
        <v>0</v>
      </c>
      <c r="G135" s="26">
        <f t="shared" si="36"/>
        <v>0</v>
      </c>
      <c r="H135" s="25">
        <f t="shared" si="25"/>
        <v>0</v>
      </c>
      <c r="I135" s="25" t="e">
        <f t="shared" si="30"/>
        <v>#DIV/0!</v>
      </c>
      <c r="J135" s="46" t="s">
        <v>11</v>
      </c>
    </row>
    <row r="136" spans="1:10" ht="25.5" customHeight="1" x14ac:dyDescent="0.25">
      <c r="A136" s="91"/>
      <c r="B136" s="92"/>
      <c r="C136" s="127"/>
      <c r="D136" s="47" t="str">
        <f>D131</f>
        <v>местный бюджет</v>
      </c>
      <c r="E136" s="26">
        <f t="shared" si="36"/>
        <v>0</v>
      </c>
      <c r="F136" s="26">
        <f t="shared" si="36"/>
        <v>0</v>
      </c>
      <c r="G136" s="26">
        <f t="shared" si="36"/>
        <v>0</v>
      </c>
      <c r="H136" s="25">
        <f t="shared" si="25"/>
        <v>0</v>
      </c>
      <c r="I136" s="25" t="e">
        <f t="shared" si="30"/>
        <v>#DIV/0!</v>
      </c>
      <c r="J136" s="46" t="s">
        <v>11</v>
      </c>
    </row>
    <row r="137" spans="1:10" ht="47.25" customHeight="1" x14ac:dyDescent="0.25">
      <c r="A137" s="91"/>
      <c r="B137" s="92"/>
      <c r="C137" s="127"/>
      <c r="D137" s="47" t="str">
        <f>D132</f>
        <v>иные внебюджетные источники</v>
      </c>
      <c r="E137" s="26">
        <v>0</v>
      </c>
      <c r="F137" s="26">
        <v>0</v>
      </c>
      <c r="G137" s="26">
        <v>0</v>
      </c>
      <c r="H137" s="25">
        <f t="shared" si="25"/>
        <v>0</v>
      </c>
      <c r="I137" s="25">
        <v>0</v>
      </c>
      <c r="J137" s="46" t="s">
        <v>11</v>
      </c>
    </row>
    <row r="138" spans="1:10" ht="25.5" customHeight="1" x14ac:dyDescent="0.25">
      <c r="A138" s="93"/>
      <c r="B138" s="94"/>
      <c r="C138" s="128"/>
      <c r="D138" s="47" t="str">
        <f>D133</f>
        <v>Итого:</v>
      </c>
      <c r="E138" s="26">
        <f>E58</f>
        <v>0</v>
      </c>
      <c r="F138" s="26">
        <f>F58</f>
        <v>0</v>
      </c>
      <c r="G138" s="26">
        <f>G58</f>
        <v>0</v>
      </c>
      <c r="H138" s="25">
        <f t="shared" si="25"/>
        <v>0</v>
      </c>
      <c r="I138" s="25" t="e">
        <f t="shared" si="30"/>
        <v>#DIV/0!</v>
      </c>
      <c r="J138" s="46" t="s">
        <v>11</v>
      </c>
    </row>
    <row r="139" spans="1:10" ht="31.5" x14ac:dyDescent="0.25">
      <c r="A139" s="87"/>
      <c r="B139" s="88"/>
      <c r="C139" s="46"/>
      <c r="D139" s="47" t="s">
        <v>40</v>
      </c>
      <c r="E139" s="26">
        <f>E113+E118+E123+E128+E133+E138</f>
        <v>495122</v>
      </c>
      <c r="F139" s="26">
        <f t="shared" ref="F139" si="37">F113+F118+F123+F128+F133+F138</f>
        <v>495122</v>
      </c>
      <c r="G139" s="26">
        <f>G113+G118+G123+G128+G133+G138</f>
        <v>115720.19999999998</v>
      </c>
      <c r="H139" s="26">
        <f t="shared" si="25"/>
        <v>-379401.80000000005</v>
      </c>
      <c r="I139" s="26">
        <f t="shared" si="30"/>
        <v>23.372057795856371</v>
      </c>
      <c r="J139" s="46" t="s">
        <v>11</v>
      </c>
    </row>
    <row r="140" spans="1:10" ht="15.75" x14ac:dyDescent="0.25">
      <c r="A140" s="40"/>
      <c r="B140" s="40"/>
      <c r="C140" s="40"/>
      <c r="D140" s="48"/>
      <c r="E140" s="41"/>
      <c r="F140" s="41"/>
      <c r="G140" s="41"/>
      <c r="H140" s="41"/>
      <c r="I140" s="41"/>
      <c r="J140" s="40"/>
    </row>
    <row r="141" spans="1:10" ht="15.75" x14ac:dyDescent="0.25">
      <c r="A141" s="40"/>
      <c r="B141" s="40"/>
      <c r="C141" s="40"/>
      <c r="D141" s="48"/>
      <c r="E141" s="41"/>
      <c r="F141" s="41"/>
      <c r="G141" s="41"/>
      <c r="H141" s="41"/>
      <c r="I141" s="41"/>
      <c r="J141" s="40"/>
    </row>
    <row r="142" spans="1:10" ht="15.75" x14ac:dyDescent="0.25">
      <c r="A142" s="40"/>
      <c r="B142" s="40"/>
      <c r="C142" s="40"/>
      <c r="D142" s="48"/>
      <c r="E142" s="41"/>
      <c r="F142" s="41"/>
      <c r="G142" s="41"/>
      <c r="H142" s="41"/>
      <c r="I142" s="41"/>
      <c r="J142" s="40"/>
    </row>
    <row r="143" spans="1:10" ht="15.75" x14ac:dyDescent="0.25">
      <c r="A143" s="23"/>
      <c r="B143" s="55"/>
      <c r="C143" s="55"/>
      <c r="D143" s="55"/>
      <c r="E143" s="55"/>
      <c r="F143" s="55"/>
      <c r="G143" s="55"/>
      <c r="H143" s="55"/>
      <c r="I143" s="55"/>
      <c r="J143" s="55"/>
    </row>
    <row r="144" spans="1:10" ht="36" customHeight="1" x14ac:dyDescent="0.25">
      <c r="A144" s="115" t="s">
        <v>43</v>
      </c>
      <c r="B144" s="115"/>
      <c r="C144" s="4" t="s">
        <v>41</v>
      </c>
      <c r="D144" s="56" t="s">
        <v>22</v>
      </c>
      <c r="E144" s="57"/>
      <c r="F144" s="116" t="s">
        <v>44</v>
      </c>
      <c r="G144" s="116"/>
      <c r="H144" s="56" t="s">
        <v>22</v>
      </c>
      <c r="I144" s="5" t="s">
        <v>45</v>
      </c>
      <c r="J144" s="55"/>
    </row>
    <row r="145" spans="1:10" x14ac:dyDescent="0.25">
      <c r="A145" s="6" t="s">
        <v>26</v>
      </c>
      <c r="B145" s="58"/>
      <c r="C145" s="59"/>
      <c r="D145" s="58"/>
      <c r="E145" s="60"/>
      <c r="F145" s="58"/>
      <c r="G145" s="58"/>
      <c r="H145" s="58"/>
      <c r="I145" s="58"/>
      <c r="J145" s="55"/>
    </row>
    <row r="146" spans="1:10" x14ac:dyDescent="0.25">
      <c r="A146" s="6" t="s">
        <v>17</v>
      </c>
      <c r="B146" s="58"/>
      <c r="C146" s="58"/>
      <c r="D146" s="58"/>
      <c r="E146" s="60"/>
      <c r="F146" s="58"/>
      <c r="G146" s="58"/>
      <c r="H146" s="58"/>
      <c r="I146" s="58"/>
      <c r="J146" s="55"/>
    </row>
    <row r="147" spans="1:10" ht="21.75" customHeight="1" x14ac:dyDescent="0.25">
      <c r="A147" s="115" t="s">
        <v>23</v>
      </c>
      <c r="B147" s="115"/>
      <c r="C147" s="5" t="s">
        <v>24</v>
      </c>
      <c r="D147" s="56" t="s">
        <v>22</v>
      </c>
      <c r="E147" s="61"/>
      <c r="F147" s="116" t="s">
        <v>29</v>
      </c>
      <c r="G147" s="116"/>
      <c r="H147" s="56" t="s">
        <v>22</v>
      </c>
      <c r="I147" s="5" t="s">
        <v>30</v>
      </c>
      <c r="J147" s="55"/>
    </row>
    <row r="148" spans="1:10" x14ac:dyDescent="0.25">
      <c r="A148" s="6" t="s">
        <v>25</v>
      </c>
      <c r="B148" s="58"/>
      <c r="C148" s="58"/>
      <c r="D148" s="58"/>
      <c r="E148" s="60"/>
      <c r="F148" s="58"/>
      <c r="G148" s="58"/>
      <c r="H148" s="58"/>
      <c r="I148" s="58"/>
      <c r="J148" s="55"/>
    </row>
    <row r="149" spans="1:10" x14ac:dyDescent="0.25">
      <c r="A149" s="6" t="s">
        <v>18</v>
      </c>
      <c r="B149" s="58"/>
      <c r="C149" s="58"/>
      <c r="D149" s="58"/>
      <c r="E149" s="60"/>
      <c r="F149" s="58"/>
      <c r="G149" s="58"/>
      <c r="H149" s="58"/>
      <c r="I149" s="58"/>
      <c r="J149" s="55"/>
    </row>
    <row r="150" spans="1:10" x14ac:dyDescent="0.25">
      <c r="A150" s="7"/>
      <c r="B150" s="7"/>
      <c r="C150" s="8"/>
      <c r="D150" s="8"/>
      <c r="E150" s="62"/>
      <c r="F150" s="9"/>
      <c r="G150" s="9"/>
      <c r="H150" s="8"/>
      <c r="I150" s="10"/>
      <c r="J150" s="55"/>
    </row>
    <row r="151" spans="1:10" x14ac:dyDescent="0.25">
      <c r="A151" s="11" t="s">
        <v>87</v>
      </c>
      <c r="B151" s="63"/>
      <c r="C151" s="63"/>
      <c r="D151" s="63"/>
      <c r="E151" s="64"/>
      <c r="F151" s="63"/>
      <c r="G151" s="63"/>
      <c r="H151" s="63"/>
      <c r="I151" s="63"/>
      <c r="J151" s="55"/>
    </row>
    <row r="152" spans="1:10" x14ac:dyDescent="0.25">
      <c r="A152" s="20"/>
      <c r="B152" s="19"/>
      <c r="C152" s="19"/>
      <c r="D152" s="19"/>
      <c r="E152" s="39"/>
      <c r="F152" s="19"/>
      <c r="G152" s="19"/>
      <c r="H152" s="19"/>
      <c r="I152" s="19"/>
    </row>
    <row r="153" spans="1:10" x14ac:dyDescent="0.25">
      <c r="A153" s="21"/>
      <c r="B153" s="13"/>
      <c r="C153" s="13"/>
      <c r="D153" s="13"/>
      <c r="E153" s="38"/>
      <c r="F153" s="13"/>
      <c r="G153" s="13"/>
      <c r="H153" s="13"/>
      <c r="I153" s="13"/>
    </row>
    <row r="154" spans="1:10" x14ac:dyDescent="0.25">
      <c r="A154" s="22"/>
    </row>
    <row r="156" spans="1:10" x14ac:dyDescent="0.25">
      <c r="G156" s="17"/>
    </row>
  </sheetData>
  <mergeCells count="84">
    <mergeCell ref="C54:C58"/>
    <mergeCell ref="B49:B58"/>
    <mergeCell ref="A49:A58"/>
    <mergeCell ref="C49:C53"/>
    <mergeCell ref="M116:M119"/>
    <mergeCell ref="M112:M115"/>
    <mergeCell ref="A108:J108"/>
    <mergeCell ref="A109:C113"/>
    <mergeCell ref="J65:J69"/>
    <mergeCell ref="A102:C107"/>
    <mergeCell ref="C92:C96"/>
    <mergeCell ref="A97:C101"/>
    <mergeCell ref="B87:B91"/>
    <mergeCell ref="C87:C91"/>
    <mergeCell ref="B92:B96"/>
    <mergeCell ref="J92:J96"/>
    <mergeCell ref="A87:A91"/>
    <mergeCell ref="A92:A96"/>
    <mergeCell ref="A75:J75"/>
    <mergeCell ref="A147:B147"/>
    <mergeCell ref="F147:G147"/>
    <mergeCell ref="A114:B118"/>
    <mergeCell ref="A119:B123"/>
    <mergeCell ref="F144:G144"/>
    <mergeCell ref="A124:B128"/>
    <mergeCell ref="C124:C128"/>
    <mergeCell ref="A144:B144"/>
    <mergeCell ref="C114:C118"/>
    <mergeCell ref="C119:C123"/>
    <mergeCell ref="C129:C133"/>
    <mergeCell ref="A129:B133"/>
    <mergeCell ref="C134:C138"/>
    <mergeCell ref="A139:B139"/>
    <mergeCell ref="A134:B138"/>
    <mergeCell ref="A1:J1"/>
    <mergeCell ref="A2:J2"/>
    <mergeCell ref="A5:D5"/>
    <mergeCell ref="A7:D7"/>
    <mergeCell ref="A4:D4"/>
    <mergeCell ref="A6:D6"/>
    <mergeCell ref="J28:J32"/>
    <mergeCell ref="B28:B32"/>
    <mergeCell ref="B13:B27"/>
    <mergeCell ref="A33:C37"/>
    <mergeCell ref="J87:J91"/>
    <mergeCell ref="A86:J86"/>
    <mergeCell ref="A64:J64"/>
    <mergeCell ref="A76:A80"/>
    <mergeCell ref="B76:B80"/>
    <mergeCell ref="J76:J80"/>
    <mergeCell ref="C76:C80"/>
    <mergeCell ref="A81:C85"/>
    <mergeCell ref="A65:A69"/>
    <mergeCell ref="B65:B69"/>
    <mergeCell ref="C65:C69"/>
    <mergeCell ref="A70:C74"/>
    <mergeCell ref="G8:G10"/>
    <mergeCell ref="A12:J12"/>
    <mergeCell ref="H8:I8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J44:J48"/>
    <mergeCell ref="A28:A32"/>
    <mergeCell ref="A13:A27"/>
    <mergeCell ref="A59:C63"/>
    <mergeCell ref="A39:A42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7" manualBreakCount="7">
    <brk id="22" min="1" max="9" man="1"/>
    <brk id="37" min="1" max="9" man="1"/>
    <brk id="58" min="1" max="9" man="1"/>
    <brk id="74" max="9" man="1"/>
    <brk id="85" min="1" max="9" man="1"/>
    <brk id="101" max="9" man="1"/>
    <brk id="123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2021-04-29T06:56:21Z</dcterms:modified>
</cp:coreProperties>
</file>