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540" windowWidth="15360" windowHeight="10545"/>
  </bookViews>
  <sheets>
    <sheet name="Лист1" sheetId="1" r:id="rId1"/>
  </sheets>
  <definedNames>
    <definedName name="_xlnm.Print_Titles" localSheetId="0">Лист1!$8:$11</definedName>
  </definedNames>
  <calcPr calcId="145621"/>
</workbook>
</file>

<file path=xl/calcChain.xml><?xml version="1.0" encoding="utf-8"?>
<calcChain xmlns="http://schemas.openxmlformats.org/spreadsheetml/2006/main">
  <c r="F146" i="1" l="1"/>
  <c r="E146" i="1"/>
  <c r="G114" i="1" l="1"/>
  <c r="F114" i="1"/>
  <c r="E114" i="1"/>
  <c r="F113" i="1"/>
  <c r="E113" i="1"/>
  <c r="G113" i="1"/>
  <c r="H15" i="1" l="1"/>
  <c r="I68" i="1" l="1"/>
  <c r="I66" i="1"/>
  <c r="I65" i="1"/>
  <c r="E121" i="1" l="1"/>
  <c r="G17" i="1"/>
  <c r="H116" i="1" l="1"/>
  <c r="G116" i="1"/>
  <c r="G65" i="1" l="1"/>
  <c r="G34" i="1"/>
  <c r="H13" i="1" l="1"/>
  <c r="H29" i="1"/>
  <c r="F121" i="1"/>
  <c r="G121" i="1"/>
  <c r="F120" i="1"/>
  <c r="G120" i="1"/>
  <c r="E120" i="1"/>
  <c r="E123" i="1" s="1"/>
  <c r="E63" i="1"/>
  <c r="E66" i="1"/>
  <c r="F65" i="1"/>
  <c r="F66" i="1"/>
  <c r="G66" i="1"/>
  <c r="E65" i="1"/>
  <c r="G63" i="1"/>
  <c r="F63" i="1"/>
  <c r="H63" i="1" s="1"/>
  <c r="H62" i="1"/>
  <c r="I62" i="1" s="1"/>
  <c r="I61" i="1"/>
  <c r="H61" i="1"/>
  <c r="I60" i="1"/>
  <c r="H60" i="1"/>
  <c r="H59" i="1"/>
  <c r="I59" i="1" s="1"/>
  <c r="G58" i="1"/>
  <c r="F58" i="1"/>
  <c r="E58" i="1"/>
  <c r="H57" i="1"/>
  <c r="I57" i="1" s="1"/>
  <c r="I56" i="1"/>
  <c r="H56" i="1"/>
  <c r="I55" i="1"/>
  <c r="H55" i="1"/>
  <c r="H54" i="1"/>
  <c r="I54" i="1" s="1"/>
  <c r="E64" i="1"/>
  <c r="F64" i="1"/>
  <c r="G64" i="1"/>
  <c r="H64" i="1"/>
  <c r="E67" i="1"/>
  <c r="F67" i="1"/>
  <c r="G67" i="1"/>
  <c r="H58" i="1" l="1"/>
  <c r="H67" i="1"/>
  <c r="I63" i="1"/>
  <c r="E68" i="1"/>
  <c r="I58" i="1"/>
  <c r="F68" i="1"/>
  <c r="G68" i="1"/>
  <c r="H25" i="1"/>
  <c r="H68" i="1" l="1"/>
  <c r="G89" i="1"/>
  <c r="F89" i="1"/>
  <c r="G88" i="1" l="1"/>
  <c r="G87" i="1"/>
  <c r="E89" i="1"/>
  <c r="E122" i="1" s="1"/>
  <c r="E34" i="1" l="1"/>
  <c r="G43" i="1"/>
  <c r="F53" i="1" l="1"/>
  <c r="G53" i="1" l="1"/>
  <c r="G48" i="1"/>
  <c r="H49" i="1" l="1"/>
  <c r="I49" i="1" s="1"/>
  <c r="H50" i="1"/>
  <c r="H51" i="1"/>
  <c r="H52" i="1"/>
  <c r="I52" i="1" s="1"/>
  <c r="H53" i="1"/>
  <c r="E53" i="1"/>
  <c r="H43" i="1" l="1"/>
  <c r="F43" i="1"/>
  <c r="E43" i="1"/>
  <c r="E124" i="1" l="1"/>
  <c r="F122" i="1"/>
  <c r="G122" i="1"/>
  <c r="G119" i="1"/>
  <c r="F119" i="1"/>
  <c r="E119" i="1"/>
  <c r="I98" i="1"/>
  <c r="I94" i="1"/>
  <c r="E33" i="1" l="1"/>
  <c r="F33" i="1"/>
  <c r="G33" i="1"/>
  <c r="F34" i="1"/>
  <c r="E35" i="1"/>
  <c r="F35" i="1"/>
  <c r="G35" i="1"/>
  <c r="E36" i="1"/>
  <c r="F36" i="1"/>
  <c r="G36" i="1"/>
  <c r="G37" i="1" l="1"/>
  <c r="I33" i="1"/>
  <c r="H34" i="1"/>
  <c r="I35" i="1"/>
  <c r="H33" i="1"/>
  <c r="H36" i="1"/>
  <c r="E37" i="1"/>
  <c r="F37" i="1"/>
  <c r="H35" i="1"/>
  <c r="I34" i="1"/>
  <c r="G125" i="1"/>
  <c r="G135" i="1"/>
  <c r="F135" i="1"/>
  <c r="E135" i="1"/>
  <c r="H37" i="1" l="1"/>
  <c r="I37" i="1"/>
  <c r="G22" i="1"/>
  <c r="E22" i="1"/>
  <c r="G85" i="1" l="1"/>
  <c r="F125" i="1" l="1"/>
  <c r="F136" i="1" l="1"/>
  <c r="G136" i="1"/>
  <c r="F131" i="1"/>
  <c r="G131" i="1"/>
  <c r="E131" i="1"/>
  <c r="E136" i="1"/>
  <c r="F140" i="1"/>
  <c r="G140" i="1"/>
  <c r="E140" i="1"/>
  <c r="G137" i="1"/>
  <c r="F137" i="1"/>
  <c r="E137" i="1"/>
  <c r="G134" i="1"/>
  <c r="F134" i="1"/>
  <c r="E134" i="1"/>
  <c r="I136" i="1" l="1"/>
  <c r="H140" i="1"/>
  <c r="F138" i="1"/>
  <c r="H135" i="1"/>
  <c r="E138" i="1"/>
  <c r="I140" i="1"/>
  <c r="H137" i="1"/>
  <c r="G138" i="1"/>
  <c r="H134" i="1"/>
  <c r="H136" i="1"/>
  <c r="H138" i="1" l="1"/>
  <c r="I138" i="1"/>
  <c r="I29" i="1"/>
  <c r="H31" i="1"/>
  <c r="H30" i="1"/>
  <c r="H28" i="1"/>
  <c r="G32" i="1"/>
  <c r="F32" i="1"/>
  <c r="E32" i="1"/>
  <c r="H32" i="1" l="1"/>
  <c r="I32" i="1"/>
  <c r="F17" i="1"/>
  <c r="E17" i="1"/>
  <c r="I17" i="1" l="1"/>
  <c r="H46" i="1"/>
  <c r="H66" i="1" s="1"/>
  <c r="H45" i="1"/>
  <c r="H65" i="1" s="1"/>
  <c r="E125" i="1" l="1"/>
  <c r="G78" i="1" l="1"/>
  <c r="F78" i="1"/>
  <c r="E78" i="1"/>
  <c r="G77" i="1"/>
  <c r="F77" i="1"/>
  <c r="E77" i="1"/>
  <c r="E76" i="1"/>
  <c r="G75" i="1"/>
  <c r="F75" i="1"/>
  <c r="E75" i="1"/>
  <c r="H73" i="1"/>
  <c r="H72" i="1"/>
  <c r="H70" i="1"/>
  <c r="H82" i="1"/>
  <c r="E79" i="1" l="1"/>
  <c r="H75" i="1"/>
  <c r="H71" i="1"/>
  <c r="G105" i="1" l="1"/>
  <c r="G104" i="1"/>
  <c r="G110" i="1" s="1"/>
  <c r="G115" i="1" s="1"/>
  <c r="G103" i="1"/>
  <c r="E103" i="1"/>
  <c r="F103" i="1"/>
  <c r="E104" i="1"/>
  <c r="F104" i="1"/>
  <c r="E105" i="1"/>
  <c r="F105" i="1"/>
  <c r="F102" i="1"/>
  <c r="E102" i="1"/>
  <c r="H98" i="1"/>
  <c r="H100" i="1"/>
  <c r="I100" i="1" s="1"/>
  <c r="H99" i="1"/>
  <c r="I99" i="1" s="1"/>
  <c r="H97" i="1"/>
  <c r="H94" i="1"/>
  <c r="H93" i="1"/>
  <c r="H120" i="1" l="1"/>
  <c r="H95" i="1"/>
  <c r="H102" i="1"/>
  <c r="H105" i="1"/>
  <c r="H92" i="1"/>
  <c r="H83" i="1"/>
  <c r="H121" i="1" s="1"/>
  <c r="H84" i="1"/>
  <c r="H86" i="1"/>
  <c r="H89" i="1"/>
  <c r="H81" i="1"/>
  <c r="H78" i="1"/>
  <c r="H77" i="1"/>
  <c r="G111" i="1"/>
  <c r="F111" i="1"/>
  <c r="E111" i="1"/>
  <c r="G107" i="1"/>
  <c r="F107" i="1"/>
  <c r="E107" i="1"/>
  <c r="H47" i="1"/>
  <c r="I47" i="1" s="1"/>
  <c r="H44" i="1"/>
  <c r="I44" i="1" s="1"/>
  <c r="H18" i="1"/>
  <c r="H19" i="1"/>
  <c r="H20" i="1"/>
  <c r="H21" i="1"/>
  <c r="H23" i="1"/>
  <c r="H24" i="1"/>
  <c r="H26" i="1"/>
  <c r="H16" i="1"/>
  <c r="H14" i="1"/>
  <c r="G76" i="1"/>
  <c r="G108" i="1" s="1"/>
  <c r="F76" i="1"/>
  <c r="I113" i="1" l="1"/>
  <c r="G112" i="1"/>
  <c r="I114" i="1"/>
  <c r="H96" i="1"/>
  <c r="H76" i="1"/>
  <c r="G74" i="1"/>
  <c r="G117" i="1" l="1"/>
  <c r="F87" i="1"/>
  <c r="F108" i="1" s="1"/>
  <c r="E87" i="1"/>
  <c r="E108" i="1" s="1"/>
  <c r="H87" i="1" l="1"/>
  <c r="I86" i="1" l="1"/>
  <c r="G126" i="1"/>
  <c r="F124" i="1"/>
  <c r="G27" i="1" l="1"/>
  <c r="F27" i="1"/>
  <c r="E27" i="1"/>
  <c r="F22" i="1"/>
  <c r="H22" i="1" l="1"/>
  <c r="H27" i="1"/>
  <c r="I27" i="1"/>
  <c r="I22" i="1"/>
  <c r="E88" i="1" l="1"/>
  <c r="E90" i="1" l="1"/>
  <c r="E110" i="1"/>
  <c r="E115" i="1" s="1"/>
  <c r="E117" i="1" s="1"/>
  <c r="E109" i="1"/>
  <c r="I13" i="1"/>
  <c r="E112" i="1" l="1"/>
  <c r="G142" i="1"/>
  <c r="G139" i="1"/>
  <c r="F142" i="1"/>
  <c r="F139" i="1"/>
  <c r="E142" i="1"/>
  <c r="E139" i="1"/>
  <c r="G132" i="1"/>
  <c r="G130" i="1"/>
  <c r="F130" i="1"/>
  <c r="G129" i="1"/>
  <c r="F132" i="1"/>
  <c r="E130" i="1"/>
  <c r="E129" i="1"/>
  <c r="F129" i="1"/>
  <c r="E132" i="1"/>
  <c r="G127" i="1"/>
  <c r="F127" i="1"/>
  <c r="E127" i="1"/>
  <c r="F126" i="1"/>
  <c r="E126" i="1"/>
  <c r="H129" i="1" l="1"/>
  <c r="I131" i="1"/>
  <c r="H131" i="1"/>
  <c r="H130" i="1"/>
  <c r="H142" i="1"/>
  <c r="H127" i="1"/>
  <c r="H132" i="1"/>
  <c r="H139" i="1"/>
  <c r="I126" i="1"/>
  <c r="H126" i="1"/>
  <c r="G143" i="1"/>
  <c r="G133" i="1"/>
  <c r="E133" i="1"/>
  <c r="F133" i="1"/>
  <c r="E143" i="1"/>
  <c r="F143" i="1"/>
  <c r="F101" i="1"/>
  <c r="E101" i="1"/>
  <c r="G101" i="1"/>
  <c r="G96" i="1"/>
  <c r="F96" i="1"/>
  <c r="F85" i="1"/>
  <c r="H85" i="1" s="1"/>
  <c r="E96" i="1"/>
  <c r="E85" i="1"/>
  <c r="E74" i="1"/>
  <c r="I143" i="1" l="1"/>
  <c r="H133" i="1"/>
  <c r="H143" i="1"/>
  <c r="H101" i="1"/>
  <c r="I133" i="1"/>
  <c r="I96" i="1"/>
  <c r="I101" i="1"/>
  <c r="F74" i="1"/>
  <c r="I74" i="1" l="1"/>
  <c r="H74" i="1"/>
  <c r="F48" i="1"/>
  <c r="E48" i="1"/>
  <c r="H48" i="1" l="1"/>
  <c r="I14" i="1" l="1"/>
  <c r="H17" i="1" l="1"/>
  <c r="F79" i="1" l="1"/>
  <c r="I87" i="1" l="1"/>
  <c r="I25" i="1" l="1"/>
  <c r="I20" i="1"/>
  <c r="H125" i="1" l="1"/>
  <c r="E128" i="1" l="1"/>
  <c r="G124" i="1"/>
  <c r="H124" i="1" s="1"/>
  <c r="H103" i="1"/>
  <c r="F88" i="1"/>
  <c r="F110" i="1" s="1"/>
  <c r="F115" i="1" s="1"/>
  <c r="G90" i="1"/>
  <c r="I71" i="1"/>
  <c r="F117" i="1" l="1"/>
  <c r="I117" i="1" s="1"/>
  <c r="I115" i="1"/>
  <c r="H88" i="1"/>
  <c r="H104" i="1"/>
  <c r="E106" i="1"/>
  <c r="F106" i="1"/>
  <c r="G79" i="1"/>
  <c r="F90" i="1"/>
  <c r="G106" i="1"/>
  <c r="I124" i="1"/>
  <c r="I76" i="1"/>
  <c r="I104" i="1"/>
  <c r="I103" i="1"/>
  <c r="I127" i="1"/>
  <c r="I15" i="1"/>
  <c r="F112" i="1" l="1"/>
  <c r="H110" i="1"/>
  <c r="H115" i="1" s="1"/>
  <c r="I110" i="1"/>
  <c r="H90" i="1"/>
  <c r="I79" i="1"/>
  <c r="H79" i="1"/>
  <c r="H106" i="1"/>
  <c r="I106" i="1"/>
  <c r="F109" i="1"/>
  <c r="G109" i="1"/>
  <c r="I109" i="1" l="1"/>
  <c r="H109" i="1"/>
  <c r="H122" i="1"/>
  <c r="H108" i="1"/>
  <c r="H114" i="1" s="1"/>
  <c r="I120" i="1"/>
  <c r="F128" i="1"/>
  <c r="G128" i="1"/>
  <c r="I125" i="1"/>
  <c r="H111" i="1" l="1"/>
  <c r="H119" i="1"/>
  <c r="H128" i="1"/>
  <c r="F123" i="1"/>
  <c r="I121" i="1"/>
  <c r="G123" i="1"/>
  <c r="G146" i="1" s="1"/>
  <c r="I108" i="1"/>
  <c r="I128" i="1"/>
  <c r="H123" i="1" l="1"/>
  <c r="I107" i="1"/>
  <c r="H107" i="1"/>
  <c r="H113" i="1" s="1"/>
  <c r="H117" i="1" s="1"/>
  <c r="H112" i="1"/>
  <c r="I123" i="1"/>
  <c r="I112" i="1" l="1"/>
</calcChain>
</file>

<file path=xl/sharedStrings.xml><?xml version="1.0" encoding="utf-8"?>
<sst xmlns="http://schemas.openxmlformats.org/spreadsheetml/2006/main" count="309" uniqueCount="99">
  <si>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</si>
  <si>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</si>
  <si>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</si>
  <si>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</si>
  <si>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</si>
  <si>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</si>
  <si>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</si>
  <si>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</si>
  <si>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</si>
  <si>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</si>
  <si>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</si>
  <si>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</si>
  <si>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</si>
  <si>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</si>
  <si>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</si>
  <si>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</si>
  <si>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</si>
  <si>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</si>
  <si>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</si>
  <si>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</si>
  <si>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</si>
  <si>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</si>
  <si>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</si>
  <si>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>МКУ «Централизованная бухгалтерия»</t>
  </si>
  <si>
    <t>МКУ «Служба обеспечения органов местного самоуправления»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</si>
  <si>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</si>
  <si>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</si>
  <si>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</si>
  <si>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</si>
  <si>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</si>
  <si>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</si>
  <si>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</si>
  <si>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</si>
  <si>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</si>
  <si>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</si>
  <si>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</si>
  <si>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</si>
  <si>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</si>
  <si>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</si>
  <si>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</si>
  <si>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</si>
  <si>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</si>
  <si>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</si>
  <si>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</si>
  <si>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</si>
  <si>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</si>
  <si>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</si>
  <si>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</si>
  <si>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</si>
  <si>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</si>
  <si>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</si>
  <si>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</si>
  <si>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</si>
  <si>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</si>
  <si>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</si>
  <si>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</si>
  <si>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</si>
  <si>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</si>
  <si>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</si>
  <si>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</si>
  <si>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</si>
  <si>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</si>
  <si>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</si>
  <si>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</si>
  <si>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</si>
  <si>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</si>
  <si>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</si>
  <si>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</si>
  <si>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</si>
  <si>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</si>
  <si>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</si>
  <si>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</si>
  <si>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</si>
  <si>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</si>
  <si>
    <t>2.4.</t>
  </si>
  <si>
    <t xml:space="preserve">2.5. </t>
  </si>
  <si>
    <t>Участие в реализации регионального проекта "Создание условий для легкого старта и комфортного ведения бизнеса" (4.5)</t>
  </si>
  <si>
    <t>Участие в реализации регионального проекта "Акселерация субъектов малого и среднего предпринимательства" (4,5)</t>
  </si>
  <si>
    <t>Прочие расходы</t>
  </si>
  <si>
    <t>Д.М. Демидова</t>
  </si>
  <si>
    <t>/   5-00-39 (262)</t>
  </si>
  <si>
    <t>А.С. Скороходова</t>
  </si>
  <si>
    <t>Расходы на текущую деятельность по охране труда.</t>
  </si>
  <si>
    <t xml:space="preserve">Подпрограмма не реализуется в связи с ликвидацией муниципального автономного учреждения «Многофункциональный центр предоставления государственных и муниципальных услуг» с 01.01.2021. 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</si>
  <si>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</si>
  <si>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</si>
  <si>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</si>
  <si>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</t>
    </r>
    <r>
      <rPr>
        <sz val="10"/>
        <color theme="1"/>
        <rFont val="Times New Roman"/>
        <family val="1"/>
        <charset val="204"/>
      </rPr>
      <t xml:space="preserve">  (Ответственный исполнитель)                                                               (ФИО руководителя)                                 (подпись)                                   (ФИО исполнителя, ответственного за составление формы)  (подпись)    (телефон)</t>
    </r>
  </si>
  <si>
    <t xml:space="preserve">                               (Cоисполнитель 1)                                                           (ФИО руководителя)                              (подпись)                          (ФИО исполнителя, ответственного за составление формы) (подпись)           (телефон)    </t>
  </si>
  <si>
    <t xml:space="preserve"> </t>
  </si>
  <si>
    <t>В рамках Соглашения от 23.01.2021 № МСП 2021 - 13 с ДЭР ХМАО – Югры (доп. Соглашение от 02.07.2021) выплачена субсидия 1 субъекту предпринимательской деятельности.</t>
  </si>
  <si>
    <t xml:space="preserve">В рамках Соглашения от 23.01.2021 № МСП 2021 - 13 с ДЭР ХМАО – Югры (доп. Соглашение от 02.07.2021)  выплачены субсидия 27 субъектам предпринимательской деятельности в части компенсации затрат на:
- аренду (субаренду) нежилых помещений – 18;
- приобретение оборудования – 6;
- коммунальные услуги – 3
</t>
  </si>
  <si>
    <t xml:space="preserve">В отчетном периоде расходы учреждения в разрезе видов расходов составили – 17 294,2 тыс. руб., из них:  
- фонд оплаты труда и взносы по обязательному социальному страхованию – 15 239,1 тыс. руб.;
- прочие несоциальные выплаты персоналу (льготный проезд) - 376,0 тыс. руб.;
- социальное обеспечение (оплата путевки на санаторно-курортное лечение) - 479,3 тыс. руб.;
- социальные пособия и компенсации персоналу в денежной форме – 2,6 тыс. руб. (б/л, пособие по уходу за ребенком);
- закупка товаров, работ, услуг в сфере информационно-коммуникационных технологий – 550,1 тыс. руб. (лицензионное обслуживание системы «Парус» на сумму 417,6 тыс.руб., неискл. права использования ПП "Контур Экстерн" на сумму 42,1 тыс. руб. и БД "Госфинансы" на сумму 90,0 тыс. руб.); 
- оплата услуг связи на сумму – 80,3 тыс. руб.;
- оплата коммунальных услуг на сумму – 189,0 тыс. руб.; 
- оплата работ, услуг по содержанию имущества на сумму – 106,7 тыс. руб.; 
- оплата услуг по проведению медицинских осмотров при трудоустройстве - 4,8 тыс. руб.;
- оплата семинаров на сумму – 18,0 тыс. руб.; 
- приобретение бумаги, канцтоваров, печатей и штампов, светодиодных светильников на сумму – 120,1 тыс. руб.;
- приобретение масок, антисептических средств, бесконтактного термометра на сумму - 19,3 тыс. руб.;
- уплата налогов, сборов – 108,9 тыс. руб.
</t>
  </si>
  <si>
    <t xml:space="preserve"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– 37 607,9 тыс. руб.:
- фонд оплаты труда и взносы по обязательному социальному страхованию – 32 390,6 тыс. руб.;
- возмещение расходов, связанных со служебными командировками – 103,6 тыс. руб.;
- прочие несоциальные выплаты персоналу (льготный проезд) –  544,7 тыс. руб.;
- социальное обеспечение (оплата путевки на санаторно-курортное лечение) - 615,0 тыс. руб.;
- уплата транспортного налога – 10,0 тыс. руб.;
- уплата налога на имущество – 15,6 тыс. руб.;
- оплата услуг связи, интернет – 343,7 тыс. руб.;  
- оплата услуг по ТО и ремонту автомобилей – 534,7 тыс. руб.;
- оплата коммунальных услуг – 384,0 тыс. руб.; 
- оплата расходов на ГСМ – 1 772,3 тыс. руб.; 
- оплата страховки транспортных средств – 36,6 тыс. руб.; 
- оплата услуг по  проведению предрейсовых и медицинских осмотров – 333,4 тыс. руб.;
- оплата образовательных услуг - 6,2 тыс. руб.;
- закупка товаров, работ, услуг в сфере информационно-коммуникационных технологий (приобретение неисключительных прав на использование ПО, программы СБИС) – 10,7 тыс. руб.;
- социальные пособия и компенсации персоналу в денежной форме (б/л, пособие по уходу за ребенком) – 109,7 тыс. руб.;
- приобретение канцелярских и хозяйственных товаров  на сумму – 136,8 тыс. руб.;
- приобретение шин для автомобиля на сумму – 76,9 тыс. руб.;
- приобретение масок, антисептиков, перчаток - 89,8 тыс. руб.;
- приобретение тележки уборочная - 20,9 тыс. руб.;
- приобретение расходных материалов для автомобилей - 11,8 тыс. руб.;
- приобретение пеногенератора и набора инструментов - 10,0 тыс. руб.;
-приобретение мониторов - 10,2 тыс. руб.;
- приобретение ПК в сборе - 40,7 тыс. руб.
</t>
  </si>
  <si>
    <t>Дата составления отчета  12/01/2022</t>
  </si>
  <si>
    <t xml:space="preserve">перечень кого они обслуживают </t>
  </si>
  <si>
    <t>В отчетном периоде заключено 17 дополнительных соглашения с сельхозтоваропроизводителями:                  6 доп.соглашения с КФХ Беккер А.В., 7 доп. соглашения с КФХ Паламарчук Е.В., 2 доп. соглашение КФХ Чепчугова Н.В., 2 доп. соглашение КФХ Багаева Е.В.
Направлено на поддержку и развития животноводства 158 044,7 тыс. рублей.
Причиной не освоения денежных средств в полном объеме  является отказ в предоставлении субсидии за ноябрь 2021 КФХ Беккер и КФХ Багаева.</t>
  </si>
  <si>
    <t xml:space="preserve">В отчетном периоде подведены итоги 3 конкурсов:                                                                                                                                                                                                           -«Лучший специалист по охране труда» среди специалистов по охране труда организаций города Югорска;                                                                                                                                                                                               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Югорска;                                                                                         Конкурс детского рисунка "Охрана труда глазами детей среди обучающихся и воспитанников образовательных организациях города Югорска,.
Победители награждены Дипломами главы города Югорска  и ценными призами, а специалисты по охране труда- денежными призами. 
</t>
  </si>
  <si>
    <t xml:space="preserve"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
Основные расходы по данной статье: оплата услуг связи на сумму 1 456 859,69 рублей, оплата работ, услуг по содержанию имущества на сумму 1 900 091,58 рублей, в том числе ТО, ремонт оргтехники, заправка картриджей на сумму 369 999,0 рублей;
Прочая закупка товаров, работ, услуг для обеспечения муниципальных нужд,  в том числе оплата коммунальных услуг на сумму 1 625 614,65 рублей;
поставка электроэнергии 2 737 495,18 рублей;
услуги КИБ Гарант за текущую версию 684 000,00 рублей.
поставка марок и конвертов, услуг спец связи и кабельного телевидения на сумму 206 366,39 рублей.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</si>
</sst>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7" fillId="0" borderId="2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5" xfId="0" applyFill="1" applyBorder="1"/>
    <xf numFmtId="4" fontId="8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7" fillId="0" borderId="0" xfId="0" applyFont="1" applyFill="1"/>
    <xf numFmtId="164" fontId="4" fillId="0" borderId="0" xfId="0" applyNumberFormat="1" applyFont="1" applyFill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1" fillId="0" borderId="1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quotePrefix="1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0"/>
  <sheetViews>
    <sheetView tabSelected="1" topLeftCell="A110" zoomScale="80" zoomScaleNormal="80" zoomScaleSheetLayoutView="43" workbookViewId="0">
      <selection activeCell="I133" sqref="I133"/>
    </sheetView>
  </sheetViews>
  <sheetFormatPr defaultColWidth="9.140625" defaultRowHeight="15" x14ac:dyDescent="0.25"/>
  <cols>
    <col min="1" max="1" width="7" style="21" customWidth="1"/>
    <col min="2" max="2" width="46" style="21" customWidth="1"/>
    <col min="3" max="3" width="21" style="21" customWidth="1"/>
    <col min="4" max="4" width="19.85546875" style="21" customWidth="1"/>
    <col min="5" max="5" width="16" style="21" customWidth="1"/>
    <col min="6" max="6" width="13.85546875" style="21" customWidth="1"/>
    <col min="7" max="7" width="15.140625" style="21" customWidth="1"/>
    <col min="8" max="9" width="16.85546875" style="21" customWidth="1"/>
    <col min="10" max="10" width="107.140625" style="21" customWidth="1"/>
    <col min="11" max="11" width="9.140625" style="21" hidden="1" customWidth="1"/>
    <col min="12" max="12" width="12.140625" style="21" hidden="1" customWidth="1"/>
    <col min="13" max="13" width="8.5703125" style="21" hidden="1" customWidth="1"/>
    <col min="14" max="14" width="7" style="21" customWidth="1"/>
    <col min="15" max="16384" width="9.140625" style="21"/>
  </cols>
  <sheetData>
    <row r="1" spans="1:12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ht="15.75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2" ht="15.75" x14ac:dyDescent="0.25">
      <c r="A3" s="1"/>
      <c r="B3" s="1"/>
      <c r="C3" s="1"/>
      <c r="D3" s="2" t="s">
        <v>17</v>
      </c>
      <c r="E3" s="56" t="s">
        <v>18</v>
      </c>
      <c r="F3" s="12">
        <v>44561</v>
      </c>
      <c r="G3" s="3"/>
      <c r="H3" s="1"/>
      <c r="I3" s="1"/>
      <c r="J3" s="1"/>
    </row>
    <row r="4" spans="1:12" ht="30" customHeight="1" x14ac:dyDescent="0.25">
      <c r="A4" s="95" t="s">
        <v>38</v>
      </c>
      <c r="B4" s="95"/>
      <c r="C4" s="95"/>
      <c r="D4" s="95"/>
      <c r="E4" s="13"/>
      <c r="F4" s="13"/>
      <c r="G4" s="13"/>
      <c r="H4" s="13"/>
      <c r="I4" s="13"/>
      <c r="J4" s="13"/>
    </row>
    <row r="5" spans="1:12" ht="15.75" x14ac:dyDescent="0.25">
      <c r="A5" s="92" t="s">
        <v>29</v>
      </c>
      <c r="B5" s="92"/>
      <c r="C5" s="92"/>
      <c r="D5" s="93"/>
      <c r="E5" s="14"/>
      <c r="F5" s="14"/>
      <c r="G5" s="14"/>
      <c r="H5" s="14"/>
      <c r="I5" s="14"/>
      <c r="J5" s="14"/>
      <c r="L5" s="22"/>
    </row>
    <row r="6" spans="1:12" ht="30.75" customHeight="1" x14ac:dyDescent="0.25">
      <c r="A6" s="96" t="s">
        <v>47</v>
      </c>
      <c r="B6" s="97"/>
      <c r="C6" s="97"/>
      <c r="D6" s="97"/>
      <c r="E6" s="14"/>
      <c r="F6" s="14"/>
      <c r="G6" s="14"/>
      <c r="H6" s="14"/>
      <c r="I6" s="14"/>
      <c r="J6" s="14"/>
    </row>
    <row r="7" spans="1:12" ht="15.75" x14ac:dyDescent="0.25">
      <c r="A7" s="94" t="s">
        <v>30</v>
      </c>
      <c r="B7" s="94"/>
      <c r="C7" s="94"/>
      <c r="D7" s="94"/>
      <c r="E7" s="14"/>
      <c r="F7" s="14"/>
      <c r="G7" s="14"/>
      <c r="H7" s="14"/>
      <c r="I7" s="14"/>
      <c r="J7" s="14"/>
    </row>
    <row r="8" spans="1:12" ht="27.75" customHeight="1" x14ac:dyDescent="0.25">
      <c r="A8" s="63" t="s">
        <v>2</v>
      </c>
      <c r="B8" s="63" t="s">
        <v>31</v>
      </c>
      <c r="C8" s="63" t="s">
        <v>32</v>
      </c>
      <c r="D8" s="63" t="s">
        <v>3</v>
      </c>
      <c r="E8" s="63" t="s">
        <v>4</v>
      </c>
      <c r="F8" s="63" t="s">
        <v>5</v>
      </c>
      <c r="G8" s="63" t="s">
        <v>19</v>
      </c>
      <c r="H8" s="63" t="s">
        <v>6</v>
      </c>
      <c r="I8" s="63"/>
      <c r="J8" s="63" t="s">
        <v>34</v>
      </c>
      <c r="K8" s="23"/>
    </row>
    <row r="9" spans="1:12" ht="35.25" customHeight="1" x14ac:dyDescent="0.25">
      <c r="A9" s="63"/>
      <c r="B9" s="63"/>
      <c r="C9" s="63"/>
      <c r="D9" s="63"/>
      <c r="E9" s="63"/>
      <c r="F9" s="63"/>
      <c r="G9" s="63"/>
      <c r="H9" s="52" t="s">
        <v>7</v>
      </c>
      <c r="I9" s="52" t="s">
        <v>8</v>
      </c>
      <c r="J9" s="63"/>
    </row>
    <row r="10" spans="1:12" ht="64.5" customHeight="1" x14ac:dyDescent="0.25">
      <c r="A10" s="63"/>
      <c r="B10" s="63"/>
      <c r="C10" s="63"/>
      <c r="D10" s="63"/>
      <c r="E10" s="63"/>
      <c r="F10" s="63"/>
      <c r="G10" s="63"/>
      <c r="H10" s="52" t="s">
        <v>33</v>
      </c>
      <c r="I10" s="52" t="s">
        <v>9</v>
      </c>
      <c r="J10" s="63"/>
    </row>
    <row r="11" spans="1:12" ht="15.75" x14ac:dyDescent="0.25">
      <c r="A11" s="52">
        <v>1</v>
      </c>
      <c r="B11" s="52">
        <v>2</v>
      </c>
      <c r="C11" s="52">
        <v>3</v>
      </c>
      <c r="D11" s="52">
        <v>4</v>
      </c>
      <c r="E11" s="52">
        <v>5</v>
      </c>
      <c r="F11" s="52">
        <v>6</v>
      </c>
      <c r="G11" s="52">
        <v>7</v>
      </c>
      <c r="H11" s="52">
        <v>8</v>
      </c>
      <c r="I11" s="52">
        <v>9</v>
      </c>
      <c r="J11" s="52">
        <v>10</v>
      </c>
    </row>
    <row r="12" spans="1:12" ht="20.25" customHeight="1" x14ac:dyDescent="0.25">
      <c r="A12" s="66" t="s">
        <v>52</v>
      </c>
      <c r="B12" s="66"/>
      <c r="C12" s="66"/>
      <c r="D12" s="66"/>
      <c r="E12" s="66"/>
      <c r="F12" s="66"/>
      <c r="G12" s="66"/>
      <c r="H12" s="66"/>
      <c r="I12" s="66"/>
      <c r="J12" s="66"/>
      <c r="L12" s="22"/>
    </row>
    <row r="13" spans="1:12" ht="43.5" customHeight="1" x14ac:dyDescent="0.25">
      <c r="A13" s="77" t="s">
        <v>44</v>
      </c>
      <c r="B13" s="105" t="s">
        <v>39</v>
      </c>
      <c r="C13" s="63" t="s">
        <v>41</v>
      </c>
      <c r="D13" s="52" t="s">
        <v>10</v>
      </c>
      <c r="E13" s="57">
        <v>8119.2</v>
      </c>
      <c r="F13" s="57">
        <v>8119.2</v>
      </c>
      <c r="G13" s="51">
        <v>8119.2</v>
      </c>
      <c r="H13" s="49">
        <f>G13-F13</f>
        <v>0</v>
      </c>
      <c r="I13" s="49">
        <f>(G13/F13)*100</f>
        <v>100</v>
      </c>
      <c r="J13" s="104" t="s">
        <v>98</v>
      </c>
    </row>
    <row r="14" spans="1:12" ht="44.25" customHeight="1" x14ac:dyDescent="0.25">
      <c r="A14" s="64"/>
      <c r="B14" s="106"/>
      <c r="C14" s="63"/>
      <c r="D14" s="52" t="s">
        <v>12</v>
      </c>
      <c r="E14" s="46">
        <v>17149.400000000001</v>
      </c>
      <c r="F14" s="46">
        <v>17149.400000000001</v>
      </c>
      <c r="G14" s="51">
        <v>17149.400000000001</v>
      </c>
      <c r="H14" s="49">
        <f>G14-F14</f>
        <v>0</v>
      </c>
      <c r="I14" s="49">
        <f>(G14/F14)*100</f>
        <v>100</v>
      </c>
      <c r="J14" s="64"/>
    </row>
    <row r="15" spans="1:12" ht="23.25" customHeight="1" x14ac:dyDescent="0.25">
      <c r="A15" s="64"/>
      <c r="B15" s="106"/>
      <c r="C15" s="63"/>
      <c r="D15" s="52" t="s">
        <v>13</v>
      </c>
      <c r="E15" s="46">
        <v>158107</v>
      </c>
      <c r="F15" s="46">
        <v>158107</v>
      </c>
      <c r="G15" s="51">
        <v>157611.5</v>
      </c>
      <c r="H15" s="49">
        <f>G15-F15</f>
        <v>-495.5</v>
      </c>
      <c r="I15" s="49">
        <f t="shared" ref="I15:I35" si="0">(G15/F15)*100</f>
        <v>99.686604641160741</v>
      </c>
      <c r="J15" s="64"/>
    </row>
    <row r="16" spans="1:12" ht="44.25" customHeight="1" x14ac:dyDescent="0.25">
      <c r="A16" s="64"/>
      <c r="B16" s="106"/>
      <c r="C16" s="63"/>
      <c r="D16" s="52" t="s">
        <v>14</v>
      </c>
      <c r="E16" s="39">
        <v>0</v>
      </c>
      <c r="F16" s="49">
        <v>0</v>
      </c>
      <c r="G16" s="49">
        <v>0</v>
      </c>
      <c r="H16" s="49">
        <f>G16-F16</f>
        <v>0</v>
      </c>
      <c r="I16" s="49">
        <v>0</v>
      </c>
      <c r="J16" s="64"/>
    </row>
    <row r="17" spans="1:15" ht="27" customHeight="1" x14ac:dyDescent="0.25">
      <c r="A17" s="64"/>
      <c r="B17" s="106"/>
      <c r="C17" s="63"/>
      <c r="D17" s="54" t="s">
        <v>16</v>
      </c>
      <c r="E17" s="40">
        <f>SUM(E13,E14,E15)</f>
        <v>183375.6</v>
      </c>
      <c r="F17" s="50">
        <f>SUM(F13,F14,F15)</f>
        <v>183375.6</v>
      </c>
      <c r="G17" s="50">
        <f>SUM(G13,G14,G15)</f>
        <v>182880.1</v>
      </c>
      <c r="H17" s="50">
        <f>G17-F17</f>
        <v>-495.5</v>
      </c>
      <c r="I17" s="50">
        <f>(G17/F17)*100</f>
        <v>99.729789568514022</v>
      </c>
      <c r="J17" s="65"/>
    </row>
    <row r="18" spans="1:15" ht="30" customHeight="1" x14ac:dyDescent="0.25">
      <c r="A18" s="64"/>
      <c r="B18" s="106"/>
      <c r="C18" s="63" t="s">
        <v>23</v>
      </c>
      <c r="D18" s="52" t="s">
        <v>10</v>
      </c>
      <c r="E18" s="39">
        <v>0</v>
      </c>
      <c r="F18" s="39">
        <v>0</v>
      </c>
      <c r="G18" s="39">
        <v>0</v>
      </c>
      <c r="H18" s="39">
        <f t="shared" ref="H18:H37" si="1">G18-F18</f>
        <v>0</v>
      </c>
      <c r="I18" s="39">
        <v>0</v>
      </c>
      <c r="J18" s="109" t="s">
        <v>92</v>
      </c>
    </row>
    <row r="19" spans="1:15" ht="48.75" customHeight="1" x14ac:dyDescent="0.25">
      <c r="A19" s="64"/>
      <c r="B19" s="106"/>
      <c r="C19" s="63"/>
      <c r="D19" s="52" t="s">
        <v>12</v>
      </c>
      <c r="E19" s="39">
        <v>0</v>
      </c>
      <c r="F19" s="39">
        <v>0</v>
      </c>
      <c r="G19" s="39">
        <v>0</v>
      </c>
      <c r="H19" s="39">
        <f t="shared" si="1"/>
        <v>0</v>
      </c>
      <c r="I19" s="39">
        <v>0</v>
      </c>
      <c r="J19" s="106"/>
    </row>
    <row r="20" spans="1:15" ht="25.5" customHeight="1" x14ac:dyDescent="0.25">
      <c r="A20" s="64"/>
      <c r="B20" s="106"/>
      <c r="C20" s="63"/>
      <c r="D20" s="52" t="s">
        <v>13</v>
      </c>
      <c r="E20" s="39">
        <v>22391.3</v>
      </c>
      <c r="F20" s="39">
        <v>22391.3</v>
      </c>
      <c r="G20" s="39">
        <v>22391.3</v>
      </c>
      <c r="H20" s="47">
        <f t="shared" si="1"/>
        <v>0</v>
      </c>
      <c r="I20" s="39">
        <f t="shared" ref="I20:I25" si="2">(G20/F20)*100</f>
        <v>100</v>
      </c>
      <c r="J20" s="106"/>
      <c r="O20" s="21" t="s">
        <v>95</v>
      </c>
    </row>
    <row r="21" spans="1:15" ht="48.75" customHeight="1" x14ac:dyDescent="0.25">
      <c r="A21" s="64"/>
      <c r="B21" s="106"/>
      <c r="C21" s="63"/>
      <c r="D21" s="52" t="s">
        <v>14</v>
      </c>
      <c r="E21" s="39">
        <v>0</v>
      </c>
      <c r="F21" s="39">
        <v>0</v>
      </c>
      <c r="G21" s="39">
        <v>0</v>
      </c>
      <c r="H21" s="39">
        <f t="shared" si="1"/>
        <v>0</v>
      </c>
      <c r="I21" s="39">
        <v>0</v>
      </c>
      <c r="J21" s="106"/>
    </row>
    <row r="22" spans="1:15" ht="108.75" customHeight="1" x14ac:dyDescent="0.25">
      <c r="A22" s="64"/>
      <c r="B22" s="106"/>
      <c r="C22" s="63"/>
      <c r="D22" s="54" t="s">
        <v>16</v>
      </c>
      <c r="E22" s="40">
        <f>SUM(E18,E19,E20)</f>
        <v>22391.3</v>
      </c>
      <c r="F22" s="40">
        <f>SUM(F18,F19,F20)</f>
        <v>22391.3</v>
      </c>
      <c r="G22" s="40">
        <f>SUM(G18,G19,G20)</f>
        <v>22391.3</v>
      </c>
      <c r="H22" s="48">
        <f t="shared" si="1"/>
        <v>0</v>
      </c>
      <c r="I22" s="40">
        <f>(G22/F22)*100</f>
        <v>100</v>
      </c>
      <c r="J22" s="107"/>
    </row>
    <row r="23" spans="1:15" ht="38.25" customHeight="1" x14ac:dyDescent="0.25">
      <c r="A23" s="64"/>
      <c r="B23" s="106"/>
      <c r="C23" s="63" t="s">
        <v>24</v>
      </c>
      <c r="D23" s="52" t="s">
        <v>10</v>
      </c>
      <c r="E23" s="39">
        <v>0</v>
      </c>
      <c r="F23" s="39">
        <v>0</v>
      </c>
      <c r="G23" s="39">
        <v>0</v>
      </c>
      <c r="H23" s="39">
        <f t="shared" si="1"/>
        <v>0</v>
      </c>
      <c r="I23" s="39">
        <v>0</v>
      </c>
      <c r="J23" s="104" t="s">
        <v>93</v>
      </c>
    </row>
    <row r="24" spans="1:15" ht="48.75" customHeight="1" x14ac:dyDescent="0.25">
      <c r="A24" s="64"/>
      <c r="B24" s="106"/>
      <c r="C24" s="63"/>
      <c r="D24" s="52" t="s">
        <v>12</v>
      </c>
      <c r="E24" s="39">
        <v>0</v>
      </c>
      <c r="F24" s="39">
        <v>0</v>
      </c>
      <c r="G24" s="39">
        <v>0</v>
      </c>
      <c r="H24" s="39">
        <f t="shared" si="1"/>
        <v>0</v>
      </c>
      <c r="I24" s="39">
        <v>0</v>
      </c>
      <c r="J24" s="64"/>
    </row>
    <row r="25" spans="1:15" ht="23.25" customHeight="1" x14ac:dyDescent="0.25">
      <c r="A25" s="64"/>
      <c r="B25" s="106"/>
      <c r="C25" s="63"/>
      <c r="D25" s="52" t="s">
        <v>13</v>
      </c>
      <c r="E25" s="39">
        <v>53117.4</v>
      </c>
      <c r="F25" s="39">
        <v>53117.4</v>
      </c>
      <c r="G25" s="39">
        <v>53117.4</v>
      </c>
      <c r="H25" s="39">
        <f t="shared" si="1"/>
        <v>0</v>
      </c>
      <c r="I25" s="39">
        <f t="shared" si="2"/>
        <v>100</v>
      </c>
      <c r="J25" s="64"/>
    </row>
    <row r="26" spans="1:15" ht="47.25" customHeight="1" x14ac:dyDescent="0.25">
      <c r="A26" s="64"/>
      <c r="B26" s="106"/>
      <c r="C26" s="63"/>
      <c r="D26" s="52" t="s">
        <v>14</v>
      </c>
      <c r="E26" s="39">
        <v>0</v>
      </c>
      <c r="F26" s="39">
        <v>0</v>
      </c>
      <c r="G26" s="39">
        <v>0</v>
      </c>
      <c r="H26" s="39">
        <f t="shared" si="1"/>
        <v>0</v>
      </c>
      <c r="I26" s="39">
        <v>0</v>
      </c>
      <c r="J26" s="64"/>
    </row>
    <row r="27" spans="1:15" ht="333" customHeight="1" x14ac:dyDescent="0.25">
      <c r="A27" s="65"/>
      <c r="B27" s="107"/>
      <c r="C27" s="63"/>
      <c r="D27" s="54" t="s">
        <v>16</v>
      </c>
      <c r="E27" s="40">
        <f>SUM(E23,E24,E25)</f>
        <v>53117.4</v>
      </c>
      <c r="F27" s="40">
        <f>SUM(F23,F24,F25)</f>
        <v>53117.4</v>
      </c>
      <c r="G27" s="40">
        <f>SUM(G23,G24,G25)</f>
        <v>53117.4</v>
      </c>
      <c r="H27" s="40">
        <f t="shared" si="1"/>
        <v>0</v>
      </c>
      <c r="I27" s="40">
        <f>(G27/F27)*100</f>
        <v>100</v>
      </c>
      <c r="J27" s="65"/>
    </row>
    <row r="28" spans="1:15" ht="36.75" customHeight="1" x14ac:dyDescent="0.25">
      <c r="A28" s="77" t="s">
        <v>43</v>
      </c>
      <c r="B28" s="58" t="s">
        <v>42</v>
      </c>
      <c r="C28" s="58" t="s">
        <v>40</v>
      </c>
      <c r="D28" s="52" t="s">
        <v>10</v>
      </c>
      <c r="E28" s="39">
        <v>0</v>
      </c>
      <c r="F28" s="39">
        <v>0</v>
      </c>
      <c r="G28" s="39">
        <v>0</v>
      </c>
      <c r="H28" s="39">
        <f t="shared" si="1"/>
        <v>0</v>
      </c>
      <c r="I28" s="39">
        <v>0</v>
      </c>
      <c r="J28" s="104" t="s">
        <v>70</v>
      </c>
    </row>
    <row r="29" spans="1:15" ht="48.75" customHeight="1" x14ac:dyDescent="0.25">
      <c r="A29" s="64"/>
      <c r="B29" s="64"/>
      <c r="C29" s="59"/>
      <c r="D29" s="52" t="s">
        <v>12</v>
      </c>
      <c r="E29" s="39">
        <v>38482</v>
      </c>
      <c r="F29" s="39">
        <v>38482</v>
      </c>
      <c r="G29" s="39">
        <v>37242.6</v>
      </c>
      <c r="H29" s="39">
        <f>G29-F29</f>
        <v>-1239.4000000000015</v>
      </c>
      <c r="I29" s="39">
        <f t="shared" ref="I29" si="3">(G29/F29)*100</f>
        <v>96.779273426537088</v>
      </c>
      <c r="J29" s="64"/>
    </row>
    <row r="30" spans="1:15" ht="21.75" customHeight="1" x14ac:dyDescent="0.25">
      <c r="A30" s="64"/>
      <c r="B30" s="64"/>
      <c r="C30" s="59"/>
      <c r="D30" s="52" t="s">
        <v>13</v>
      </c>
      <c r="E30" s="39">
        <v>0</v>
      </c>
      <c r="F30" s="39">
        <v>0</v>
      </c>
      <c r="G30" s="39">
        <v>0</v>
      </c>
      <c r="H30" s="39">
        <f t="shared" si="1"/>
        <v>0</v>
      </c>
      <c r="I30" s="39">
        <v>0</v>
      </c>
      <c r="J30" s="64"/>
    </row>
    <row r="31" spans="1:15" ht="51.75" customHeight="1" x14ac:dyDescent="0.25">
      <c r="A31" s="64"/>
      <c r="B31" s="64"/>
      <c r="C31" s="59"/>
      <c r="D31" s="52" t="s">
        <v>14</v>
      </c>
      <c r="E31" s="39">
        <v>0</v>
      </c>
      <c r="F31" s="39">
        <v>0</v>
      </c>
      <c r="G31" s="39">
        <v>0</v>
      </c>
      <c r="H31" s="39">
        <f t="shared" si="1"/>
        <v>0</v>
      </c>
      <c r="I31" s="39">
        <v>0</v>
      </c>
      <c r="J31" s="64"/>
    </row>
    <row r="32" spans="1:15" ht="23.25" customHeight="1" x14ac:dyDescent="0.25">
      <c r="A32" s="65"/>
      <c r="B32" s="65"/>
      <c r="C32" s="60"/>
      <c r="D32" s="54" t="s">
        <v>16</v>
      </c>
      <c r="E32" s="40">
        <f>E29</f>
        <v>38482</v>
      </c>
      <c r="F32" s="40">
        <f>F29</f>
        <v>38482</v>
      </c>
      <c r="G32" s="40">
        <f>G29</f>
        <v>37242.6</v>
      </c>
      <c r="H32" s="40">
        <f t="shared" si="1"/>
        <v>-1239.4000000000015</v>
      </c>
      <c r="I32" s="40">
        <f>(G32/F32)*100</f>
        <v>96.779273426537088</v>
      </c>
      <c r="J32" s="65"/>
    </row>
    <row r="33" spans="1:13" ht="36" customHeight="1" x14ac:dyDescent="0.25">
      <c r="A33" s="68" t="s">
        <v>48</v>
      </c>
      <c r="B33" s="69"/>
      <c r="C33" s="70"/>
      <c r="D33" s="54" t="s">
        <v>10</v>
      </c>
      <c r="E33" s="40">
        <f>E13+E18+E23</f>
        <v>8119.2</v>
      </c>
      <c r="F33" s="40">
        <f>F13+F18+F23</f>
        <v>8119.2</v>
      </c>
      <c r="G33" s="40">
        <f>G13+G18+G23</f>
        <v>8119.2</v>
      </c>
      <c r="H33" s="40">
        <f t="shared" si="1"/>
        <v>0</v>
      </c>
      <c r="I33" s="40">
        <f t="shared" si="0"/>
        <v>100</v>
      </c>
      <c r="J33" s="52" t="s">
        <v>11</v>
      </c>
    </row>
    <row r="34" spans="1:13" ht="47.25" x14ac:dyDescent="0.25">
      <c r="A34" s="71"/>
      <c r="B34" s="72"/>
      <c r="C34" s="73"/>
      <c r="D34" s="54" t="s">
        <v>12</v>
      </c>
      <c r="E34" s="40">
        <f>E14+E19+E24+E29</f>
        <v>55631.4</v>
      </c>
      <c r="F34" s="40">
        <f>F14+F19+F24+F29</f>
        <v>55631.4</v>
      </c>
      <c r="G34" s="40">
        <f>G14+G19+G24+G29</f>
        <v>54392</v>
      </c>
      <c r="H34" s="40">
        <f t="shared" si="1"/>
        <v>-1239.4000000000015</v>
      </c>
      <c r="I34" s="40">
        <f t="shared" si="0"/>
        <v>97.77212149972857</v>
      </c>
      <c r="J34" s="52" t="s">
        <v>11</v>
      </c>
      <c r="L34" s="24"/>
      <c r="M34" s="24"/>
    </row>
    <row r="35" spans="1:13" ht="15.75" x14ac:dyDescent="0.25">
      <c r="A35" s="71"/>
      <c r="B35" s="72"/>
      <c r="C35" s="73"/>
      <c r="D35" s="54" t="s">
        <v>13</v>
      </c>
      <c r="E35" s="40">
        <f>E15+E20+E25</f>
        <v>233615.69999999998</v>
      </c>
      <c r="F35" s="40">
        <f>F15+F20+F25</f>
        <v>233615.69999999998</v>
      </c>
      <c r="G35" s="40">
        <f>G15+G20+G25</f>
        <v>233120.19999999998</v>
      </c>
      <c r="H35" s="40">
        <f t="shared" si="1"/>
        <v>-495.5</v>
      </c>
      <c r="I35" s="40">
        <f t="shared" si="0"/>
        <v>99.787899529012819</v>
      </c>
      <c r="J35" s="52" t="s">
        <v>11</v>
      </c>
      <c r="L35" s="25"/>
      <c r="M35" s="25"/>
    </row>
    <row r="36" spans="1:13" ht="47.25" x14ac:dyDescent="0.25">
      <c r="A36" s="71"/>
      <c r="B36" s="72"/>
      <c r="C36" s="73"/>
      <c r="D36" s="54" t="s">
        <v>14</v>
      </c>
      <c r="E36" s="40">
        <f>SUM(E16,E21,E26)</f>
        <v>0</v>
      </c>
      <c r="F36" s="40">
        <f>SUM(F16,F21,F26)</f>
        <v>0</v>
      </c>
      <c r="G36" s="40">
        <f>SUM(G16,G26,G21)</f>
        <v>0</v>
      </c>
      <c r="H36" s="40">
        <f>G36-F36</f>
        <v>0</v>
      </c>
      <c r="I36" s="40">
        <v>0</v>
      </c>
      <c r="J36" s="52" t="s">
        <v>11</v>
      </c>
      <c r="L36" s="25"/>
      <c r="M36" s="25"/>
    </row>
    <row r="37" spans="1:13" ht="20.25" customHeight="1" x14ac:dyDescent="0.25">
      <c r="A37" s="74"/>
      <c r="B37" s="75"/>
      <c r="C37" s="76"/>
      <c r="D37" s="54" t="s">
        <v>16</v>
      </c>
      <c r="E37" s="40">
        <f>SUM(E33,E34,E35)</f>
        <v>297366.3</v>
      </c>
      <c r="F37" s="40">
        <f>SUM(F33,F34,F35)</f>
        <v>297366.3</v>
      </c>
      <c r="G37" s="50">
        <f>SUM(G33,G34,G35,G36)</f>
        <v>295631.39999999997</v>
      </c>
      <c r="H37" s="40">
        <f t="shared" si="1"/>
        <v>-1734.9000000000233</v>
      </c>
      <c r="I37" s="40">
        <f>(G37/F37)*100</f>
        <v>99.416578139486546</v>
      </c>
      <c r="J37" s="52" t="s">
        <v>11</v>
      </c>
      <c r="L37" s="25"/>
      <c r="M37" s="25"/>
    </row>
    <row r="38" spans="1:13" ht="18.75" customHeight="1" x14ac:dyDescent="0.25">
      <c r="A38" s="66" t="s">
        <v>53</v>
      </c>
      <c r="B38" s="66"/>
      <c r="C38" s="66"/>
      <c r="D38" s="66"/>
      <c r="E38" s="66"/>
      <c r="F38" s="66"/>
      <c r="G38" s="66"/>
      <c r="H38" s="66"/>
      <c r="I38" s="66"/>
      <c r="J38" s="66"/>
      <c r="L38" s="25"/>
      <c r="M38" s="25"/>
    </row>
    <row r="39" spans="1:13" ht="38.25" customHeight="1" x14ac:dyDescent="0.25">
      <c r="A39" s="77" t="s">
        <v>46</v>
      </c>
      <c r="B39" s="58" t="s">
        <v>73</v>
      </c>
      <c r="C39" s="58" t="s">
        <v>47</v>
      </c>
      <c r="D39" s="52" t="s">
        <v>10</v>
      </c>
      <c r="E39" s="42">
        <v>0</v>
      </c>
      <c r="F39" s="42">
        <v>0</v>
      </c>
      <c r="G39" s="42">
        <v>0</v>
      </c>
      <c r="H39" s="43">
        <v>0</v>
      </c>
      <c r="I39" s="43">
        <v>0</v>
      </c>
      <c r="J39" s="55" t="s">
        <v>11</v>
      </c>
      <c r="L39" s="25"/>
      <c r="M39" s="25"/>
    </row>
    <row r="40" spans="1:13" ht="57.75" customHeight="1" x14ac:dyDescent="0.25">
      <c r="A40" s="108"/>
      <c r="B40" s="64"/>
      <c r="C40" s="64"/>
      <c r="D40" s="52" t="s">
        <v>12</v>
      </c>
      <c r="E40" s="42">
        <v>0</v>
      </c>
      <c r="F40" s="42">
        <v>0</v>
      </c>
      <c r="G40" s="42">
        <v>0</v>
      </c>
      <c r="H40" s="43">
        <v>0</v>
      </c>
      <c r="I40" s="39">
        <v>0</v>
      </c>
      <c r="J40" s="55" t="s">
        <v>11</v>
      </c>
      <c r="L40" s="25"/>
      <c r="M40" s="25"/>
    </row>
    <row r="41" spans="1:13" ht="19.5" customHeight="1" x14ac:dyDescent="0.25">
      <c r="A41" s="108"/>
      <c r="B41" s="64"/>
      <c r="C41" s="64"/>
      <c r="D41" s="52" t="s">
        <v>13</v>
      </c>
      <c r="E41" s="42">
        <v>0</v>
      </c>
      <c r="F41" s="42">
        <v>0</v>
      </c>
      <c r="G41" s="42">
        <v>0</v>
      </c>
      <c r="H41" s="44">
        <v>0</v>
      </c>
      <c r="I41" s="39">
        <v>0</v>
      </c>
      <c r="J41" s="55" t="s">
        <v>11</v>
      </c>
      <c r="L41" s="25"/>
      <c r="M41" s="25"/>
    </row>
    <row r="42" spans="1:13" ht="56.25" customHeight="1" x14ac:dyDescent="0.25">
      <c r="A42" s="108"/>
      <c r="B42" s="64"/>
      <c r="C42" s="64"/>
      <c r="D42" s="52" t="s">
        <v>14</v>
      </c>
      <c r="E42" s="39">
        <v>0</v>
      </c>
      <c r="F42" s="39">
        <v>0</v>
      </c>
      <c r="G42" s="39">
        <v>0</v>
      </c>
      <c r="H42" s="44">
        <v>0</v>
      </c>
      <c r="I42" s="44">
        <v>0</v>
      </c>
      <c r="J42" s="55" t="s">
        <v>11</v>
      </c>
      <c r="L42" s="25"/>
      <c r="M42" s="25"/>
    </row>
    <row r="43" spans="1:13" ht="31.5" customHeight="1" x14ac:dyDescent="0.25">
      <c r="A43" s="53"/>
      <c r="B43" s="65"/>
      <c r="C43" s="65"/>
      <c r="D43" s="54" t="s">
        <v>16</v>
      </c>
      <c r="E43" s="40">
        <f>E39+E40+E41+E42</f>
        <v>0</v>
      </c>
      <c r="F43" s="40">
        <f>F39+F40+F41+F42</f>
        <v>0</v>
      </c>
      <c r="G43" s="40">
        <f>G39+G40+G41+G42</f>
        <v>0</v>
      </c>
      <c r="H43" s="45">
        <f>H39+H40+H41+H42</f>
        <v>0</v>
      </c>
      <c r="I43" s="39">
        <v>0</v>
      </c>
      <c r="J43" s="55" t="s">
        <v>11</v>
      </c>
      <c r="L43" s="25"/>
      <c r="M43" s="25"/>
    </row>
    <row r="44" spans="1:13" ht="37.5" customHeight="1" x14ac:dyDescent="0.25">
      <c r="A44" s="101" t="s">
        <v>68</v>
      </c>
      <c r="B44" s="63" t="s">
        <v>69</v>
      </c>
      <c r="C44" s="63" t="s">
        <v>47</v>
      </c>
      <c r="D44" s="52" t="s">
        <v>10</v>
      </c>
      <c r="E44" s="39">
        <v>0</v>
      </c>
      <c r="F44" s="39">
        <v>0</v>
      </c>
      <c r="G44" s="39">
        <v>0</v>
      </c>
      <c r="H44" s="39">
        <f>G44-F44</f>
        <v>0</v>
      </c>
      <c r="I44" s="39">
        <f>H44-G44</f>
        <v>0</v>
      </c>
      <c r="J44" s="41" t="s">
        <v>84</v>
      </c>
    </row>
    <row r="45" spans="1:13" ht="55.5" customHeight="1" x14ac:dyDescent="0.25">
      <c r="A45" s="101"/>
      <c r="B45" s="63"/>
      <c r="C45" s="63"/>
      <c r="D45" s="52" t="s">
        <v>12</v>
      </c>
      <c r="E45" s="39">
        <v>0</v>
      </c>
      <c r="F45" s="39">
        <v>0</v>
      </c>
      <c r="G45" s="39">
        <v>0</v>
      </c>
      <c r="H45" s="39">
        <f>G45-F45</f>
        <v>0</v>
      </c>
      <c r="I45" s="39">
        <v>0</v>
      </c>
      <c r="J45" s="41" t="s">
        <v>84</v>
      </c>
    </row>
    <row r="46" spans="1:13" ht="27.75" customHeight="1" x14ac:dyDescent="0.25">
      <c r="A46" s="101"/>
      <c r="B46" s="63"/>
      <c r="C46" s="63"/>
      <c r="D46" s="52" t="s">
        <v>13</v>
      </c>
      <c r="E46" s="39">
        <v>0</v>
      </c>
      <c r="F46" s="39">
        <v>0</v>
      </c>
      <c r="G46" s="39">
        <v>0</v>
      </c>
      <c r="H46" s="39">
        <f>G46-F46</f>
        <v>0</v>
      </c>
      <c r="I46" s="39">
        <v>0</v>
      </c>
      <c r="J46" s="41" t="s">
        <v>84</v>
      </c>
    </row>
    <row r="47" spans="1:13" ht="48.75" customHeight="1" x14ac:dyDescent="0.25">
      <c r="A47" s="101"/>
      <c r="B47" s="63"/>
      <c r="C47" s="63"/>
      <c r="D47" s="52" t="s">
        <v>14</v>
      </c>
      <c r="E47" s="39">
        <v>0</v>
      </c>
      <c r="F47" s="39">
        <v>0</v>
      </c>
      <c r="G47" s="39">
        <v>0</v>
      </c>
      <c r="H47" s="39">
        <f t="shared" ref="H47:I68" si="4">G47-F47</f>
        <v>0</v>
      </c>
      <c r="I47" s="39">
        <f t="shared" si="4"/>
        <v>0</v>
      </c>
      <c r="J47" s="41" t="s">
        <v>84</v>
      </c>
    </row>
    <row r="48" spans="1:13" ht="34.5" customHeight="1" x14ac:dyDescent="0.25">
      <c r="A48" s="101"/>
      <c r="B48" s="63"/>
      <c r="C48" s="63"/>
      <c r="D48" s="54" t="s">
        <v>16</v>
      </c>
      <c r="E48" s="40">
        <f>SUM(E44,E45,E46,E47)</f>
        <v>0</v>
      </c>
      <c r="F48" s="40">
        <f>SUM(F44,F45,F46,F47)</f>
        <v>0</v>
      </c>
      <c r="G48" s="40">
        <f>G44+G45+G46+G47</f>
        <v>0</v>
      </c>
      <c r="H48" s="40">
        <f t="shared" si="4"/>
        <v>0</v>
      </c>
      <c r="I48" s="39">
        <v>0</v>
      </c>
      <c r="J48" s="41" t="s">
        <v>84</v>
      </c>
    </row>
    <row r="49" spans="1:14" ht="34.5" customHeight="1" x14ac:dyDescent="0.25">
      <c r="A49" s="77" t="s">
        <v>71</v>
      </c>
      <c r="B49" s="58" t="s">
        <v>72</v>
      </c>
      <c r="C49" s="58" t="s">
        <v>47</v>
      </c>
      <c r="D49" s="52" t="s">
        <v>10</v>
      </c>
      <c r="E49" s="39">
        <v>0</v>
      </c>
      <c r="F49" s="39">
        <v>0</v>
      </c>
      <c r="G49" s="39">
        <v>0</v>
      </c>
      <c r="H49" s="40">
        <f t="shared" si="4"/>
        <v>0</v>
      </c>
      <c r="I49" s="40">
        <f t="shared" si="4"/>
        <v>0</v>
      </c>
      <c r="J49" s="52" t="s">
        <v>11</v>
      </c>
    </row>
    <row r="50" spans="1:14" ht="48" customHeight="1" x14ac:dyDescent="0.25">
      <c r="A50" s="78"/>
      <c r="B50" s="59"/>
      <c r="C50" s="59"/>
      <c r="D50" s="52" t="s">
        <v>12</v>
      </c>
      <c r="E50" s="39">
        <v>0</v>
      </c>
      <c r="F50" s="39">
        <v>0</v>
      </c>
      <c r="G50" s="39">
        <v>0</v>
      </c>
      <c r="H50" s="40">
        <f t="shared" si="4"/>
        <v>0</v>
      </c>
      <c r="I50" s="39">
        <v>0</v>
      </c>
      <c r="J50" s="52" t="s">
        <v>11</v>
      </c>
    </row>
    <row r="51" spans="1:14" ht="22.5" customHeight="1" x14ac:dyDescent="0.25">
      <c r="A51" s="78"/>
      <c r="B51" s="59"/>
      <c r="C51" s="59"/>
      <c r="D51" s="52" t="s">
        <v>13</v>
      </c>
      <c r="E51" s="39">
        <v>0</v>
      </c>
      <c r="F51" s="39">
        <v>0</v>
      </c>
      <c r="G51" s="39">
        <v>0</v>
      </c>
      <c r="H51" s="40">
        <f t="shared" si="4"/>
        <v>0</v>
      </c>
      <c r="I51" s="39">
        <v>0</v>
      </c>
      <c r="J51" s="52" t="s">
        <v>11</v>
      </c>
    </row>
    <row r="52" spans="1:14" ht="44.25" customHeight="1" x14ac:dyDescent="0.25">
      <c r="A52" s="78"/>
      <c r="B52" s="59"/>
      <c r="C52" s="59"/>
      <c r="D52" s="52" t="s">
        <v>14</v>
      </c>
      <c r="E52" s="39">
        <v>0</v>
      </c>
      <c r="F52" s="40">
        <v>0</v>
      </c>
      <c r="G52" s="39">
        <v>0</v>
      </c>
      <c r="H52" s="40">
        <f t="shared" si="4"/>
        <v>0</v>
      </c>
      <c r="I52" s="40">
        <f t="shared" si="4"/>
        <v>0</v>
      </c>
      <c r="J52" s="52" t="s">
        <v>11</v>
      </c>
    </row>
    <row r="53" spans="1:14" ht="19.5" customHeight="1" x14ac:dyDescent="0.25">
      <c r="A53" s="79"/>
      <c r="B53" s="60"/>
      <c r="C53" s="60"/>
      <c r="D53" s="54" t="s">
        <v>16</v>
      </c>
      <c r="E53" s="40">
        <f>SUM(E49,E50,E51,E52)</f>
        <v>0</v>
      </c>
      <c r="F53" s="40">
        <f>SUM(F49,F50,F51,F52)</f>
        <v>0</v>
      </c>
      <c r="G53" s="40">
        <f>SUM(G49,G50,G51,G52)</f>
        <v>0</v>
      </c>
      <c r="H53" s="40">
        <f t="shared" si="4"/>
        <v>0</v>
      </c>
      <c r="I53" s="39">
        <v>0</v>
      </c>
      <c r="J53" s="52" t="s">
        <v>11</v>
      </c>
    </row>
    <row r="54" spans="1:14" ht="31.5" x14ac:dyDescent="0.25">
      <c r="A54" s="77" t="s">
        <v>74</v>
      </c>
      <c r="B54" s="58" t="s">
        <v>76</v>
      </c>
      <c r="C54" s="58" t="s">
        <v>47</v>
      </c>
      <c r="D54" s="52" t="s">
        <v>10</v>
      </c>
      <c r="E54" s="39">
        <v>0</v>
      </c>
      <c r="F54" s="39">
        <v>0</v>
      </c>
      <c r="G54" s="39">
        <v>0</v>
      </c>
      <c r="H54" s="40">
        <f t="shared" ref="H54:H63" si="5">G54-F54</f>
        <v>0</v>
      </c>
      <c r="I54" s="40">
        <f t="shared" ref="I54" si="6">H54-G54</f>
        <v>0</v>
      </c>
      <c r="J54" s="58" t="s">
        <v>90</v>
      </c>
      <c r="N54" s="21" t="s">
        <v>89</v>
      </c>
    </row>
    <row r="55" spans="1:14" ht="47.25" x14ac:dyDescent="0.25">
      <c r="A55" s="78"/>
      <c r="B55" s="59"/>
      <c r="C55" s="59"/>
      <c r="D55" s="52" t="s">
        <v>12</v>
      </c>
      <c r="E55" s="39">
        <v>285</v>
      </c>
      <c r="F55" s="39">
        <v>285</v>
      </c>
      <c r="G55" s="39">
        <v>285</v>
      </c>
      <c r="H55" s="40">
        <f t="shared" si="5"/>
        <v>0</v>
      </c>
      <c r="I55" s="39">
        <f t="shared" ref="I55:I56" si="7">(G55/F55)*100</f>
        <v>100</v>
      </c>
      <c r="J55" s="59"/>
    </row>
    <row r="56" spans="1:14" ht="15.75" x14ac:dyDescent="0.25">
      <c r="A56" s="78"/>
      <c r="B56" s="59"/>
      <c r="C56" s="59"/>
      <c r="D56" s="52" t="s">
        <v>13</v>
      </c>
      <c r="E56" s="39">
        <v>15</v>
      </c>
      <c r="F56" s="39">
        <v>15</v>
      </c>
      <c r="G56" s="39">
        <v>15</v>
      </c>
      <c r="H56" s="40">
        <f t="shared" si="5"/>
        <v>0</v>
      </c>
      <c r="I56" s="39">
        <f t="shared" si="7"/>
        <v>100</v>
      </c>
      <c r="J56" s="59"/>
    </row>
    <row r="57" spans="1:14" ht="47.25" x14ac:dyDescent="0.25">
      <c r="A57" s="78"/>
      <c r="B57" s="59"/>
      <c r="C57" s="59"/>
      <c r="D57" s="52" t="s">
        <v>14</v>
      </c>
      <c r="E57" s="39">
        <v>0</v>
      </c>
      <c r="F57" s="40">
        <v>0</v>
      </c>
      <c r="G57" s="39">
        <v>0</v>
      </c>
      <c r="H57" s="40">
        <f t="shared" si="5"/>
        <v>0</v>
      </c>
      <c r="I57" s="40">
        <f t="shared" ref="I57" si="8">H57-G57</f>
        <v>0</v>
      </c>
      <c r="J57" s="59"/>
    </row>
    <row r="58" spans="1:14" ht="15.75" x14ac:dyDescent="0.25">
      <c r="A58" s="79"/>
      <c r="B58" s="60"/>
      <c r="C58" s="60"/>
      <c r="D58" s="54" t="s">
        <v>16</v>
      </c>
      <c r="E58" s="40">
        <f>SUM(E54,E55,E56,E57)</f>
        <v>300</v>
      </c>
      <c r="F58" s="40">
        <f>SUM(F54,F55,F56,F57)</f>
        <v>300</v>
      </c>
      <c r="G58" s="40">
        <f>SUM(G54,G55,G56,G57)</f>
        <v>300</v>
      </c>
      <c r="H58" s="40">
        <f t="shared" si="5"/>
        <v>0</v>
      </c>
      <c r="I58" s="39">
        <f t="shared" ref="I58" si="9">(G58/F58)*100</f>
        <v>100</v>
      </c>
      <c r="J58" s="60"/>
    </row>
    <row r="59" spans="1:14" ht="31.5" customHeight="1" x14ac:dyDescent="0.25">
      <c r="A59" s="77" t="s">
        <v>75</v>
      </c>
      <c r="B59" s="58" t="s">
        <v>77</v>
      </c>
      <c r="C59" s="58" t="s">
        <v>47</v>
      </c>
      <c r="D59" s="52" t="s">
        <v>10</v>
      </c>
      <c r="E59" s="39">
        <v>0</v>
      </c>
      <c r="F59" s="39">
        <v>0</v>
      </c>
      <c r="G59" s="39">
        <v>0</v>
      </c>
      <c r="H59" s="40">
        <f t="shared" si="5"/>
        <v>0</v>
      </c>
      <c r="I59" s="40">
        <f t="shared" ref="I59" si="10">H59-G59</f>
        <v>0</v>
      </c>
      <c r="J59" s="58" t="s">
        <v>91</v>
      </c>
    </row>
    <row r="60" spans="1:14" ht="47.25" x14ac:dyDescent="0.25">
      <c r="A60" s="78"/>
      <c r="B60" s="59"/>
      <c r="C60" s="59"/>
      <c r="D60" s="52" t="s">
        <v>12</v>
      </c>
      <c r="E60" s="39">
        <v>2310.3000000000002</v>
      </c>
      <c r="F60" s="39">
        <v>2310.3000000000002</v>
      </c>
      <c r="G60" s="39">
        <v>2310.3000000000002</v>
      </c>
      <c r="H60" s="40">
        <f t="shared" si="5"/>
        <v>0</v>
      </c>
      <c r="I60" s="39">
        <f t="shared" ref="I60:I61" si="11">(G60/F60)*100</f>
        <v>100</v>
      </c>
      <c r="J60" s="59"/>
    </row>
    <row r="61" spans="1:14" ht="15.75" x14ac:dyDescent="0.25">
      <c r="A61" s="78"/>
      <c r="B61" s="59"/>
      <c r="C61" s="59"/>
      <c r="D61" s="52" t="s">
        <v>13</v>
      </c>
      <c r="E61" s="39">
        <v>121.6</v>
      </c>
      <c r="F61" s="39">
        <v>121.6</v>
      </c>
      <c r="G61" s="39">
        <v>121.6</v>
      </c>
      <c r="H61" s="40">
        <f t="shared" si="5"/>
        <v>0</v>
      </c>
      <c r="I61" s="39">
        <f t="shared" si="11"/>
        <v>100</v>
      </c>
      <c r="J61" s="59"/>
    </row>
    <row r="62" spans="1:14" ht="47.25" x14ac:dyDescent="0.25">
      <c r="A62" s="78"/>
      <c r="B62" s="59"/>
      <c r="C62" s="59"/>
      <c r="D62" s="52" t="s">
        <v>14</v>
      </c>
      <c r="E62" s="39">
        <v>0</v>
      </c>
      <c r="F62" s="40">
        <v>0</v>
      </c>
      <c r="G62" s="39">
        <v>0</v>
      </c>
      <c r="H62" s="40">
        <f t="shared" si="5"/>
        <v>0</v>
      </c>
      <c r="I62" s="40">
        <f t="shared" ref="I62" si="12">H62-G62</f>
        <v>0</v>
      </c>
      <c r="J62" s="59"/>
    </row>
    <row r="63" spans="1:14" ht="19.5" customHeight="1" x14ac:dyDescent="0.25">
      <c r="A63" s="79"/>
      <c r="B63" s="60"/>
      <c r="C63" s="60"/>
      <c r="D63" s="54" t="s">
        <v>16</v>
      </c>
      <c r="E63" s="40">
        <f>SUM(E59,E60,E61,E62)</f>
        <v>2431.9</v>
      </c>
      <c r="F63" s="40">
        <f>SUM(F59,F60,F61,F62)</f>
        <v>2431.9</v>
      </c>
      <c r="G63" s="40">
        <f>SUM(G59,G60,G61,G62)</f>
        <v>2431.9</v>
      </c>
      <c r="H63" s="40">
        <f t="shared" si="5"/>
        <v>0</v>
      </c>
      <c r="I63" s="39">
        <f t="shared" ref="I63:I66" si="13">(G63/F63)*100</f>
        <v>100</v>
      </c>
      <c r="J63" s="60"/>
    </row>
    <row r="64" spans="1:14" ht="31.5" customHeight="1" x14ac:dyDescent="0.25">
      <c r="A64" s="68" t="s">
        <v>49</v>
      </c>
      <c r="B64" s="69"/>
      <c r="C64" s="70"/>
      <c r="D64" s="54" t="s">
        <v>10</v>
      </c>
      <c r="E64" s="40">
        <f>E44</f>
        <v>0</v>
      </c>
      <c r="F64" s="40">
        <f>F44</f>
        <v>0</v>
      </c>
      <c r="G64" s="40">
        <f>G44</f>
        <v>0</v>
      </c>
      <c r="H64" s="40">
        <f t="shared" si="4"/>
        <v>0</v>
      </c>
      <c r="I64" s="40">
        <v>0</v>
      </c>
      <c r="J64" s="52" t="s">
        <v>11</v>
      </c>
    </row>
    <row r="65" spans="1:10" ht="47.25" x14ac:dyDescent="0.25">
      <c r="A65" s="71"/>
      <c r="B65" s="72"/>
      <c r="C65" s="73"/>
      <c r="D65" s="54" t="s">
        <v>12</v>
      </c>
      <c r="E65" s="40">
        <f>E40+E45+E50+E55+E60</f>
        <v>2595.3000000000002</v>
      </c>
      <c r="F65" s="40">
        <f t="shared" ref="F65:H65" si="14">F40+F45+F50+F55+F60</f>
        <v>2595.3000000000002</v>
      </c>
      <c r="G65" s="40">
        <f>G40+G45+G50+G55+G60</f>
        <v>2595.3000000000002</v>
      </c>
      <c r="H65" s="40">
        <f t="shared" si="14"/>
        <v>0</v>
      </c>
      <c r="I65" s="40">
        <f t="shared" si="13"/>
        <v>100</v>
      </c>
      <c r="J65" s="52" t="s">
        <v>11</v>
      </c>
    </row>
    <row r="66" spans="1:10" ht="15.75" x14ac:dyDescent="0.25">
      <c r="A66" s="71"/>
      <c r="B66" s="72"/>
      <c r="C66" s="73"/>
      <c r="D66" s="54" t="s">
        <v>13</v>
      </c>
      <c r="E66" s="40">
        <f>E41+E46+E51+E56+E61</f>
        <v>136.6</v>
      </c>
      <c r="F66" s="40">
        <f t="shared" ref="F66:H66" si="15">F41+F46+F51+F56+F61</f>
        <v>136.6</v>
      </c>
      <c r="G66" s="40">
        <f t="shared" si="15"/>
        <v>136.6</v>
      </c>
      <c r="H66" s="40">
        <f t="shared" si="15"/>
        <v>0</v>
      </c>
      <c r="I66" s="40">
        <f t="shared" si="13"/>
        <v>100</v>
      </c>
      <c r="J66" s="52" t="s">
        <v>11</v>
      </c>
    </row>
    <row r="67" spans="1:10" ht="47.25" x14ac:dyDescent="0.25">
      <c r="A67" s="71"/>
      <c r="B67" s="72"/>
      <c r="C67" s="73"/>
      <c r="D67" s="54" t="s">
        <v>14</v>
      </c>
      <c r="E67" s="40">
        <f>E47</f>
        <v>0</v>
      </c>
      <c r="F67" s="40">
        <f>F47</f>
        <v>0</v>
      </c>
      <c r="G67" s="40">
        <f>G47</f>
        <v>0</v>
      </c>
      <c r="H67" s="40">
        <f t="shared" si="4"/>
        <v>0</v>
      </c>
      <c r="I67" s="40">
        <v>0</v>
      </c>
      <c r="J67" s="52" t="s">
        <v>11</v>
      </c>
    </row>
    <row r="68" spans="1:10" ht="22.5" customHeight="1" x14ac:dyDescent="0.25">
      <c r="A68" s="74"/>
      <c r="B68" s="75"/>
      <c r="C68" s="76"/>
      <c r="D68" s="54" t="s">
        <v>16</v>
      </c>
      <c r="E68" s="40">
        <f>SUM(E64,E65,E66,E67)</f>
        <v>2731.9</v>
      </c>
      <c r="F68" s="40">
        <f>SUM(F64,F65,F66,F67)</f>
        <v>2731.9</v>
      </c>
      <c r="G68" s="40">
        <f>SUM(G64,G65,G66,G67)</f>
        <v>2731.9</v>
      </c>
      <c r="H68" s="40">
        <f t="shared" si="4"/>
        <v>0</v>
      </c>
      <c r="I68" s="40">
        <f>(G68/F68)*100</f>
        <v>100</v>
      </c>
      <c r="J68" s="52" t="s">
        <v>11</v>
      </c>
    </row>
    <row r="69" spans="1:10" ht="24.75" customHeight="1" x14ac:dyDescent="0.25">
      <c r="A69" s="66" t="s">
        <v>54</v>
      </c>
      <c r="B69" s="66"/>
      <c r="C69" s="66"/>
      <c r="D69" s="66"/>
      <c r="E69" s="66"/>
      <c r="F69" s="66"/>
      <c r="G69" s="66"/>
      <c r="H69" s="66"/>
      <c r="I69" s="66"/>
      <c r="J69" s="66"/>
    </row>
    <row r="70" spans="1:10" ht="31.5" x14ac:dyDescent="0.25">
      <c r="A70" s="101" t="s">
        <v>51</v>
      </c>
      <c r="B70" s="63" t="s">
        <v>50</v>
      </c>
      <c r="C70" s="63" t="s">
        <v>47</v>
      </c>
      <c r="D70" s="52" t="s">
        <v>10</v>
      </c>
      <c r="E70" s="39">
        <v>0</v>
      </c>
      <c r="F70" s="39">
        <v>0</v>
      </c>
      <c r="G70" s="39">
        <v>0</v>
      </c>
      <c r="H70" s="39">
        <f>G70-F70</f>
        <v>0</v>
      </c>
      <c r="I70" s="39">
        <v>0</v>
      </c>
      <c r="J70" s="58" t="s">
        <v>96</v>
      </c>
    </row>
    <row r="71" spans="1:10" ht="47.25" x14ac:dyDescent="0.25">
      <c r="A71" s="101"/>
      <c r="B71" s="63"/>
      <c r="C71" s="63"/>
      <c r="D71" s="52" t="s">
        <v>12</v>
      </c>
      <c r="E71" s="39">
        <v>166698</v>
      </c>
      <c r="F71" s="39">
        <v>166698</v>
      </c>
      <c r="G71" s="39">
        <v>158044.70000000001</v>
      </c>
      <c r="H71" s="39">
        <f>G71-F71</f>
        <v>-8653.2999999999884</v>
      </c>
      <c r="I71" s="39">
        <f>(G71/F71)*100</f>
        <v>94.808995908769162</v>
      </c>
      <c r="J71" s="64"/>
    </row>
    <row r="72" spans="1:10" ht="15.75" x14ac:dyDescent="0.25">
      <c r="A72" s="101"/>
      <c r="B72" s="63"/>
      <c r="C72" s="63"/>
      <c r="D72" s="52" t="s">
        <v>13</v>
      </c>
      <c r="E72" s="39">
        <v>0</v>
      </c>
      <c r="F72" s="39">
        <v>0</v>
      </c>
      <c r="G72" s="39">
        <v>0</v>
      </c>
      <c r="H72" s="39">
        <f>G72-F72</f>
        <v>0</v>
      </c>
      <c r="I72" s="39">
        <v>0</v>
      </c>
      <c r="J72" s="64"/>
    </row>
    <row r="73" spans="1:10" ht="50.25" customHeight="1" x14ac:dyDescent="0.25">
      <c r="A73" s="101"/>
      <c r="B73" s="63"/>
      <c r="C73" s="63"/>
      <c r="D73" s="52" t="s">
        <v>14</v>
      </c>
      <c r="E73" s="39">
        <v>0</v>
      </c>
      <c r="F73" s="39">
        <v>0</v>
      </c>
      <c r="G73" s="39">
        <v>0</v>
      </c>
      <c r="H73" s="39">
        <f>G73-F73</f>
        <v>0</v>
      </c>
      <c r="I73" s="39">
        <v>0</v>
      </c>
      <c r="J73" s="64"/>
    </row>
    <row r="74" spans="1:10" ht="15" customHeight="1" x14ac:dyDescent="0.25">
      <c r="A74" s="101"/>
      <c r="B74" s="63"/>
      <c r="C74" s="63"/>
      <c r="D74" s="54" t="s">
        <v>16</v>
      </c>
      <c r="E74" s="40">
        <f>SUM(E70,E71,E72,E73)</f>
        <v>166698</v>
      </c>
      <c r="F74" s="40">
        <f>SUM(F70,F71,F72,F73)</f>
        <v>166698</v>
      </c>
      <c r="G74" s="40">
        <f>SUM(G70,G71,G72,G73)</f>
        <v>158044.70000000001</v>
      </c>
      <c r="H74" s="40">
        <f t="shared" ref="H74:H79" si="16">G74-F74</f>
        <v>-8653.2999999999884</v>
      </c>
      <c r="I74" s="40">
        <f>G74/F74*100</f>
        <v>94.808995908769162</v>
      </c>
      <c r="J74" s="65"/>
    </row>
    <row r="75" spans="1:10" ht="30" customHeight="1" x14ac:dyDescent="0.25">
      <c r="A75" s="66" t="s">
        <v>55</v>
      </c>
      <c r="B75" s="66"/>
      <c r="C75" s="66"/>
      <c r="D75" s="54" t="s">
        <v>10</v>
      </c>
      <c r="E75" s="40">
        <f t="shared" ref="E75:G78" si="17">E70</f>
        <v>0</v>
      </c>
      <c r="F75" s="40">
        <f t="shared" si="17"/>
        <v>0</v>
      </c>
      <c r="G75" s="40">
        <f t="shared" si="17"/>
        <v>0</v>
      </c>
      <c r="H75" s="40">
        <f>G75-F75</f>
        <v>0</v>
      </c>
      <c r="I75" s="40">
        <v>0</v>
      </c>
      <c r="J75" s="52" t="s">
        <v>11</v>
      </c>
    </row>
    <row r="76" spans="1:10" ht="47.25" customHeight="1" x14ac:dyDescent="0.25">
      <c r="A76" s="66"/>
      <c r="B76" s="66"/>
      <c r="C76" s="66"/>
      <c r="D76" s="54" t="s">
        <v>12</v>
      </c>
      <c r="E76" s="40">
        <f t="shared" si="17"/>
        <v>166698</v>
      </c>
      <c r="F76" s="40">
        <f t="shared" si="17"/>
        <v>166698</v>
      </c>
      <c r="G76" s="40">
        <f t="shared" si="17"/>
        <v>158044.70000000001</v>
      </c>
      <c r="H76" s="40">
        <f t="shared" si="16"/>
        <v>-8653.2999999999884</v>
      </c>
      <c r="I76" s="40">
        <f>(G76/F76)*100</f>
        <v>94.808995908769162</v>
      </c>
      <c r="J76" s="52" t="s">
        <v>11</v>
      </c>
    </row>
    <row r="77" spans="1:10" ht="21.75" customHeight="1" x14ac:dyDescent="0.25">
      <c r="A77" s="66"/>
      <c r="B77" s="66"/>
      <c r="C77" s="66"/>
      <c r="D77" s="54" t="s">
        <v>13</v>
      </c>
      <c r="E77" s="40">
        <f t="shared" si="17"/>
        <v>0</v>
      </c>
      <c r="F77" s="40">
        <f t="shared" si="17"/>
        <v>0</v>
      </c>
      <c r="G77" s="40">
        <f t="shared" si="17"/>
        <v>0</v>
      </c>
      <c r="H77" s="40">
        <f t="shared" si="16"/>
        <v>0</v>
      </c>
      <c r="I77" s="40">
        <v>0</v>
      </c>
      <c r="J77" s="52" t="s">
        <v>11</v>
      </c>
    </row>
    <row r="78" spans="1:10" ht="49.5" customHeight="1" x14ac:dyDescent="0.25">
      <c r="A78" s="66"/>
      <c r="B78" s="66"/>
      <c r="C78" s="66"/>
      <c r="D78" s="54" t="s">
        <v>14</v>
      </c>
      <c r="E78" s="40">
        <f t="shared" si="17"/>
        <v>0</v>
      </c>
      <c r="F78" s="40">
        <f t="shared" si="17"/>
        <v>0</v>
      </c>
      <c r="G78" s="40">
        <f t="shared" si="17"/>
        <v>0</v>
      </c>
      <c r="H78" s="40">
        <f>G78-F78</f>
        <v>0</v>
      </c>
      <c r="I78" s="40">
        <v>0</v>
      </c>
      <c r="J78" s="52" t="s">
        <v>11</v>
      </c>
    </row>
    <row r="79" spans="1:10" ht="18" customHeight="1" x14ac:dyDescent="0.25">
      <c r="A79" s="66"/>
      <c r="B79" s="66"/>
      <c r="C79" s="66"/>
      <c r="D79" s="54" t="s">
        <v>16</v>
      </c>
      <c r="E79" s="40">
        <f>SUM(E75,E76,E77,E78)</f>
        <v>166698</v>
      </c>
      <c r="F79" s="40">
        <f>SUM(F75,F76,F77,F78)</f>
        <v>166698</v>
      </c>
      <c r="G79" s="40">
        <f>SUM(G75,G76,G77,G78)</f>
        <v>158044.70000000001</v>
      </c>
      <c r="H79" s="40">
        <f t="shared" si="16"/>
        <v>-8653.2999999999884</v>
      </c>
      <c r="I79" s="40">
        <f>G79/F79*100</f>
        <v>94.808995908769162</v>
      </c>
      <c r="J79" s="52" t="s">
        <v>11</v>
      </c>
    </row>
    <row r="80" spans="1:10" ht="23.25" customHeight="1" x14ac:dyDescent="0.25">
      <c r="A80" s="66" t="s">
        <v>56</v>
      </c>
      <c r="B80" s="66"/>
      <c r="C80" s="66"/>
      <c r="D80" s="66"/>
      <c r="E80" s="66"/>
      <c r="F80" s="66"/>
      <c r="G80" s="66"/>
      <c r="H80" s="66"/>
      <c r="I80" s="66"/>
      <c r="J80" s="66"/>
    </row>
    <row r="81" spans="1:14" ht="31.5" x14ac:dyDescent="0.25">
      <c r="A81" s="101" t="s">
        <v>58</v>
      </c>
      <c r="B81" s="63" t="s">
        <v>57</v>
      </c>
      <c r="C81" s="63" t="s">
        <v>47</v>
      </c>
      <c r="D81" s="52" t="s">
        <v>10</v>
      </c>
      <c r="E81" s="39">
        <v>0</v>
      </c>
      <c r="F81" s="39">
        <v>0</v>
      </c>
      <c r="G81" s="39">
        <v>0</v>
      </c>
      <c r="H81" s="39">
        <f t="shared" ref="H81:H90" si="18">G81-F81</f>
        <v>0</v>
      </c>
      <c r="I81" s="39">
        <v>0</v>
      </c>
      <c r="J81" s="58" t="s">
        <v>83</v>
      </c>
    </row>
    <row r="82" spans="1:14" ht="48" customHeight="1" x14ac:dyDescent="0.25">
      <c r="A82" s="101"/>
      <c r="B82" s="63"/>
      <c r="C82" s="63"/>
      <c r="D82" s="52" t="s">
        <v>12</v>
      </c>
      <c r="E82" s="39">
        <v>0</v>
      </c>
      <c r="F82" s="39">
        <v>0</v>
      </c>
      <c r="G82" s="39">
        <v>0</v>
      </c>
      <c r="H82" s="39">
        <f>G82-F82</f>
        <v>0</v>
      </c>
      <c r="I82" s="39">
        <v>0</v>
      </c>
      <c r="J82" s="102"/>
    </row>
    <row r="83" spans="1:14" ht="17.25" customHeight="1" x14ac:dyDescent="0.25">
      <c r="A83" s="101"/>
      <c r="B83" s="63"/>
      <c r="C83" s="63"/>
      <c r="D83" s="52" t="s">
        <v>13</v>
      </c>
      <c r="E83" s="39">
        <v>0</v>
      </c>
      <c r="F83" s="39">
        <v>0</v>
      </c>
      <c r="G83" s="39">
        <v>0</v>
      </c>
      <c r="H83" s="39">
        <f t="shared" si="18"/>
        <v>0</v>
      </c>
      <c r="I83" s="39">
        <v>0</v>
      </c>
      <c r="J83" s="102"/>
    </row>
    <row r="84" spans="1:14" ht="51" customHeight="1" x14ac:dyDescent="0.25">
      <c r="A84" s="101"/>
      <c r="B84" s="63"/>
      <c r="C84" s="63"/>
      <c r="D84" s="52" t="s">
        <v>14</v>
      </c>
      <c r="E84" s="39">
        <v>0</v>
      </c>
      <c r="F84" s="39">
        <v>0</v>
      </c>
      <c r="G84" s="39">
        <v>0</v>
      </c>
      <c r="H84" s="39">
        <f t="shared" si="18"/>
        <v>0</v>
      </c>
      <c r="I84" s="39">
        <v>0</v>
      </c>
      <c r="J84" s="102"/>
    </row>
    <row r="85" spans="1:14" ht="30" customHeight="1" x14ac:dyDescent="0.25">
      <c r="A85" s="101"/>
      <c r="B85" s="63"/>
      <c r="C85" s="63"/>
      <c r="D85" s="54" t="s">
        <v>16</v>
      </c>
      <c r="E85" s="40">
        <f>SUM(E81,E82,E83,E84)</f>
        <v>0</v>
      </c>
      <c r="F85" s="40">
        <f>SUM(F81,F82,F83,F84)</f>
        <v>0</v>
      </c>
      <c r="G85" s="40">
        <f>SUM(G81,G82,G83,G84)</f>
        <v>0</v>
      </c>
      <c r="H85" s="40">
        <f t="shared" si="18"/>
        <v>0</v>
      </c>
      <c r="I85" s="40">
        <v>0</v>
      </c>
      <c r="J85" s="103"/>
    </row>
    <row r="86" spans="1:14" ht="30.75" customHeight="1" x14ac:dyDescent="0.25">
      <c r="A86" s="66" t="s">
        <v>59</v>
      </c>
      <c r="B86" s="66"/>
      <c r="C86" s="66"/>
      <c r="D86" s="54" t="s">
        <v>10</v>
      </c>
      <c r="E86" s="40">
        <v>0</v>
      </c>
      <c r="F86" s="40">
        <v>0</v>
      </c>
      <c r="G86" s="40">
        <v>0</v>
      </c>
      <c r="H86" s="40">
        <f t="shared" si="18"/>
        <v>0</v>
      </c>
      <c r="I86" s="40">
        <f t="shared" ref="I86:I87" si="19">I81</f>
        <v>0</v>
      </c>
      <c r="J86" s="52" t="s">
        <v>11</v>
      </c>
    </row>
    <row r="87" spans="1:14" ht="46.5" customHeight="1" x14ac:dyDescent="0.25">
      <c r="A87" s="66"/>
      <c r="B87" s="66"/>
      <c r="C87" s="66"/>
      <c r="D87" s="54" t="s">
        <v>12</v>
      </c>
      <c r="E87" s="40">
        <f>E82</f>
        <v>0</v>
      </c>
      <c r="F87" s="40">
        <f t="shared" ref="F87" si="20">F82</f>
        <v>0</v>
      </c>
      <c r="G87" s="40">
        <f>G82</f>
        <v>0</v>
      </c>
      <c r="H87" s="40">
        <f>G87-F87</f>
        <v>0</v>
      </c>
      <c r="I87" s="40">
        <f t="shared" si="19"/>
        <v>0</v>
      </c>
      <c r="J87" s="52" t="s">
        <v>11</v>
      </c>
    </row>
    <row r="88" spans="1:14" ht="18" customHeight="1" x14ac:dyDescent="0.25">
      <c r="A88" s="66"/>
      <c r="B88" s="66"/>
      <c r="C88" s="66"/>
      <c r="D88" s="54" t="s">
        <v>13</v>
      </c>
      <c r="E88" s="40">
        <f t="shared" ref="E88:F88" si="21">E83</f>
        <v>0</v>
      </c>
      <c r="F88" s="40">
        <f t="shared" si="21"/>
        <v>0</v>
      </c>
      <c r="G88" s="40">
        <f>G83</f>
        <v>0</v>
      </c>
      <c r="H88" s="40">
        <f t="shared" si="18"/>
        <v>0</v>
      </c>
      <c r="I88" s="40">
        <v>0</v>
      </c>
      <c r="J88" s="52" t="s">
        <v>11</v>
      </c>
    </row>
    <row r="89" spans="1:14" ht="46.5" customHeight="1" x14ac:dyDescent="0.25">
      <c r="A89" s="66"/>
      <c r="B89" s="66"/>
      <c r="C89" s="66"/>
      <c r="D89" s="54" t="s">
        <v>14</v>
      </c>
      <c r="E89" s="40">
        <f>E84</f>
        <v>0</v>
      </c>
      <c r="F89" s="40">
        <f>F84</f>
        <v>0</v>
      </c>
      <c r="G89" s="40">
        <f>G84</f>
        <v>0</v>
      </c>
      <c r="H89" s="40">
        <f t="shared" si="18"/>
        <v>0</v>
      </c>
      <c r="I89" s="40">
        <v>0</v>
      </c>
      <c r="J89" s="52" t="s">
        <v>11</v>
      </c>
    </row>
    <row r="90" spans="1:14" ht="18" customHeight="1" x14ac:dyDescent="0.25">
      <c r="A90" s="66"/>
      <c r="B90" s="66"/>
      <c r="C90" s="66"/>
      <c r="D90" s="54" t="s">
        <v>16</v>
      </c>
      <c r="E90" s="40">
        <f>SUM(E86,E87,E88,E89)</f>
        <v>0</v>
      </c>
      <c r="F90" s="40">
        <f>SUM(F86,F87,F88,F89)</f>
        <v>0</v>
      </c>
      <c r="G90" s="40">
        <f>SUM(G86,G87,G88,G89)</f>
        <v>0</v>
      </c>
      <c r="H90" s="40">
        <f t="shared" si="18"/>
        <v>0</v>
      </c>
      <c r="I90" s="40">
        <v>0</v>
      </c>
      <c r="J90" s="52" t="s">
        <v>11</v>
      </c>
    </row>
    <row r="91" spans="1:14" ht="24" customHeight="1" x14ac:dyDescent="0.25">
      <c r="A91" s="66" t="s">
        <v>60</v>
      </c>
      <c r="B91" s="66"/>
      <c r="C91" s="66"/>
      <c r="D91" s="66"/>
      <c r="E91" s="66"/>
      <c r="F91" s="66"/>
      <c r="G91" s="66"/>
      <c r="H91" s="66"/>
      <c r="I91" s="66"/>
      <c r="J91" s="66"/>
    </row>
    <row r="92" spans="1:14" ht="34.5" customHeight="1" x14ac:dyDescent="0.25">
      <c r="A92" s="77" t="s">
        <v>62</v>
      </c>
      <c r="B92" s="63" t="s">
        <v>61</v>
      </c>
      <c r="C92" s="63" t="s">
        <v>47</v>
      </c>
      <c r="D92" s="52" t="s">
        <v>10</v>
      </c>
      <c r="E92" s="39">
        <v>0</v>
      </c>
      <c r="F92" s="39">
        <v>0</v>
      </c>
      <c r="G92" s="39">
        <v>0</v>
      </c>
      <c r="H92" s="39">
        <f t="shared" ref="H92:I106" si="22">G92-F92</f>
        <v>0</v>
      </c>
      <c r="I92" s="39">
        <v>0</v>
      </c>
      <c r="J92" s="98" t="s">
        <v>97</v>
      </c>
      <c r="N92" s="26"/>
    </row>
    <row r="93" spans="1:14" ht="52.5" customHeight="1" x14ac:dyDescent="0.25">
      <c r="A93" s="64"/>
      <c r="B93" s="63"/>
      <c r="C93" s="63"/>
      <c r="D93" s="52" t="s">
        <v>12</v>
      </c>
      <c r="E93" s="39">
        <v>0</v>
      </c>
      <c r="F93" s="39">
        <v>0</v>
      </c>
      <c r="G93" s="39">
        <v>0</v>
      </c>
      <c r="H93" s="39">
        <f t="shared" ref="H93:H94" si="23">G93-F93</f>
        <v>0</v>
      </c>
      <c r="I93" s="39">
        <v>0</v>
      </c>
      <c r="J93" s="99"/>
    </row>
    <row r="94" spans="1:14" ht="27.75" customHeight="1" x14ac:dyDescent="0.25">
      <c r="A94" s="64"/>
      <c r="B94" s="63"/>
      <c r="C94" s="63"/>
      <c r="D94" s="52" t="s">
        <v>13</v>
      </c>
      <c r="E94" s="39">
        <v>82.8</v>
      </c>
      <c r="F94" s="39">
        <v>82.8</v>
      </c>
      <c r="G94" s="39">
        <v>82.8</v>
      </c>
      <c r="H94" s="39">
        <f t="shared" si="23"/>
        <v>0</v>
      </c>
      <c r="I94" s="39">
        <f>G94/F94*100</f>
        <v>100</v>
      </c>
      <c r="J94" s="99"/>
      <c r="L94" s="26"/>
      <c r="M94" s="26"/>
    </row>
    <row r="95" spans="1:14" ht="49.5" customHeight="1" x14ac:dyDescent="0.25">
      <c r="A95" s="64"/>
      <c r="B95" s="63"/>
      <c r="C95" s="63"/>
      <c r="D95" s="52" t="s">
        <v>14</v>
      </c>
      <c r="E95" s="39">
        <v>0</v>
      </c>
      <c r="F95" s="39">
        <v>0</v>
      </c>
      <c r="G95" s="39">
        <v>0</v>
      </c>
      <c r="H95" s="39">
        <f t="shared" si="22"/>
        <v>0</v>
      </c>
      <c r="I95" s="39">
        <v>0</v>
      </c>
      <c r="J95" s="99"/>
      <c r="L95" s="26"/>
      <c r="M95" s="26"/>
    </row>
    <row r="96" spans="1:14" ht="22.5" customHeight="1" x14ac:dyDescent="0.25">
      <c r="A96" s="64"/>
      <c r="B96" s="63"/>
      <c r="C96" s="63"/>
      <c r="D96" s="54" t="s">
        <v>16</v>
      </c>
      <c r="E96" s="40">
        <f>SUM(E92,E93,E94,E95)</f>
        <v>82.8</v>
      </c>
      <c r="F96" s="40">
        <f>SUM(F92,F93,F94,F95)</f>
        <v>82.8</v>
      </c>
      <c r="G96" s="40">
        <f>SUM(G92,G93,G94,G95)</f>
        <v>82.8</v>
      </c>
      <c r="H96" s="40">
        <f>SUM(H92,H93,H94,H95)</f>
        <v>0</v>
      </c>
      <c r="I96" s="40">
        <f>G96/F96*100</f>
        <v>100</v>
      </c>
      <c r="J96" s="100"/>
    </row>
    <row r="97" spans="1:14" ht="31.5" x14ac:dyDescent="0.25">
      <c r="A97" s="78" t="s">
        <v>63</v>
      </c>
      <c r="B97" s="63" t="s">
        <v>64</v>
      </c>
      <c r="C97" s="63" t="s">
        <v>47</v>
      </c>
      <c r="D97" s="52" t="s">
        <v>10</v>
      </c>
      <c r="E97" s="39">
        <v>0</v>
      </c>
      <c r="F97" s="39">
        <v>0</v>
      </c>
      <c r="G97" s="39">
        <v>0</v>
      </c>
      <c r="H97" s="39">
        <f t="shared" ref="H97" si="24">G97-F97</f>
        <v>0</v>
      </c>
      <c r="I97" s="39">
        <v>0</v>
      </c>
      <c r="J97" s="67" t="s">
        <v>82</v>
      </c>
      <c r="L97" s="26"/>
      <c r="M97" s="26"/>
    </row>
    <row r="98" spans="1:14" ht="51" customHeight="1" x14ac:dyDescent="0.25">
      <c r="A98" s="64"/>
      <c r="B98" s="63"/>
      <c r="C98" s="63"/>
      <c r="D98" s="52" t="s">
        <v>12</v>
      </c>
      <c r="E98" s="39">
        <v>1631</v>
      </c>
      <c r="F98" s="39">
        <v>1631</v>
      </c>
      <c r="G98" s="39">
        <v>1631</v>
      </c>
      <c r="H98" s="39">
        <f t="shared" ref="H98" si="25">G98-F98</f>
        <v>0</v>
      </c>
      <c r="I98" s="40">
        <f>G98/F98*100</f>
        <v>100</v>
      </c>
      <c r="J98" s="59"/>
      <c r="L98" s="26"/>
      <c r="M98" s="26"/>
      <c r="N98" s="26"/>
    </row>
    <row r="99" spans="1:14" ht="22.5" customHeight="1" x14ac:dyDescent="0.25">
      <c r="A99" s="64"/>
      <c r="B99" s="63"/>
      <c r="C99" s="63"/>
      <c r="D99" s="52" t="s">
        <v>13</v>
      </c>
      <c r="E99" s="39">
        <v>13.5</v>
      </c>
      <c r="F99" s="39">
        <v>13.5</v>
      </c>
      <c r="G99" s="39">
        <v>13.5</v>
      </c>
      <c r="H99" s="39">
        <f t="shared" si="22"/>
        <v>0</v>
      </c>
      <c r="I99" s="39">
        <f t="shared" si="22"/>
        <v>-13.5</v>
      </c>
      <c r="J99" s="59"/>
    </row>
    <row r="100" spans="1:14" ht="47.25" x14ac:dyDescent="0.25">
      <c r="A100" s="64"/>
      <c r="B100" s="63"/>
      <c r="C100" s="63"/>
      <c r="D100" s="52" t="s">
        <v>14</v>
      </c>
      <c r="E100" s="39">
        <v>0</v>
      </c>
      <c r="F100" s="39">
        <v>0</v>
      </c>
      <c r="G100" s="39">
        <v>0</v>
      </c>
      <c r="H100" s="39">
        <f t="shared" si="22"/>
        <v>0</v>
      </c>
      <c r="I100" s="39">
        <f t="shared" si="22"/>
        <v>0</v>
      </c>
      <c r="J100" s="59"/>
    </row>
    <row r="101" spans="1:14" ht="18.75" customHeight="1" x14ac:dyDescent="0.25">
      <c r="A101" s="65"/>
      <c r="B101" s="63"/>
      <c r="C101" s="63"/>
      <c r="D101" s="54" t="s">
        <v>16</v>
      </c>
      <c r="E101" s="40">
        <f>SUM(E97,E98,E99,E100)</f>
        <v>1644.5</v>
      </c>
      <c r="F101" s="40">
        <f>SUM(F97,F98,F99,F100)</f>
        <v>1644.5</v>
      </c>
      <c r="G101" s="40">
        <f>SUM(G97,G98,G99,G100)</f>
        <v>1644.5</v>
      </c>
      <c r="H101" s="40">
        <f t="shared" si="22"/>
        <v>0</v>
      </c>
      <c r="I101" s="40">
        <f>G101/F101*100</f>
        <v>100</v>
      </c>
      <c r="J101" s="60"/>
    </row>
    <row r="102" spans="1:14" ht="33.75" customHeight="1" x14ac:dyDescent="0.25">
      <c r="A102" s="66" t="s">
        <v>65</v>
      </c>
      <c r="B102" s="66"/>
      <c r="C102" s="66"/>
      <c r="D102" s="54" t="s">
        <v>10</v>
      </c>
      <c r="E102" s="45">
        <f>SUM(E92+E97)</f>
        <v>0</v>
      </c>
      <c r="F102" s="45">
        <f>SUM(F92+F97)</f>
        <v>0</v>
      </c>
      <c r="G102" s="45">
        <v>0</v>
      </c>
      <c r="H102" s="40">
        <f t="shared" si="22"/>
        <v>0</v>
      </c>
      <c r="I102" s="40">
        <v>0</v>
      </c>
      <c r="J102" s="52" t="s">
        <v>11</v>
      </c>
    </row>
    <row r="103" spans="1:14" ht="45.75" customHeight="1" x14ac:dyDescent="0.25">
      <c r="A103" s="66"/>
      <c r="B103" s="66"/>
      <c r="C103" s="66"/>
      <c r="D103" s="54" t="s">
        <v>12</v>
      </c>
      <c r="E103" s="45">
        <f t="shared" ref="E103:G103" si="26">SUM(E93+E98)</f>
        <v>1631</v>
      </c>
      <c r="F103" s="45">
        <f t="shared" si="26"/>
        <v>1631</v>
      </c>
      <c r="G103" s="45">
        <f t="shared" si="26"/>
        <v>1631</v>
      </c>
      <c r="H103" s="40">
        <f t="shared" si="22"/>
        <v>0</v>
      </c>
      <c r="I103" s="40">
        <f>(G103/F103)*100</f>
        <v>100</v>
      </c>
      <c r="J103" s="52" t="s">
        <v>11</v>
      </c>
    </row>
    <row r="104" spans="1:14" ht="24" customHeight="1" x14ac:dyDescent="0.25">
      <c r="A104" s="66"/>
      <c r="B104" s="66"/>
      <c r="C104" s="66"/>
      <c r="D104" s="54" t="s">
        <v>13</v>
      </c>
      <c r="E104" s="45">
        <f t="shared" ref="E104:G104" si="27">SUM(E94+E99)</f>
        <v>96.3</v>
      </c>
      <c r="F104" s="45">
        <f t="shared" si="27"/>
        <v>96.3</v>
      </c>
      <c r="G104" s="45">
        <f t="shared" si="27"/>
        <v>96.3</v>
      </c>
      <c r="H104" s="40">
        <f t="shared" si="22"/>
        <v>0</v>
      </c>
      <c r="I104" s="40">
        <f>(G104/F104)*100</f>
        <v>100</v>
      </c>
      <c r="J104" s="52" t="s">
        <v>11</v>
      </c>
      <c r="L104" s="26"/>
      <c r="M104" s="26"/>
    </row>
    <row r="105" spans="1:14" ht="47.25" customHeight="1" x14ac:dyDescent="0.25">
      <c r="A105" s="66"/>
      <c r="B105" s="66"/>
      <c r="C105" s="66"/>
      <c r="D105" s="54" t="s">
        <v>14</v>
      </c>
      <c r="E105" s="45">
        <f t="shared" ref="E105:G105" si="28">SUM(E95+E100)</f>
        <v>0</v>
      </c>
      <c r="F105" s="45">
        <f t="shared" si="28"/>
        <v>0</v>
      </c>
      <c r="G105" s="45">
        <f t="shared" si="28"/>
        <v>0</v>
      </c>
      <c r="H105" s="40">
        <f t="shared" si="22"/>
        <v>0</v>
      </c>
      <c r="I105" s="40">
        <v>0</v>
      </c>
      <c r="J105" s="52" t="s">
        <v>11</v>
      </c>
    </row>
    <row r="106" spans="1:14" ht="18" customHeight="1" x14ac:dyDescent="0.25">
      <c r="A106" s="66"/>
      <c r="B106" s="66"/>
      <c r="C106" s="66"/>
      <c r="D106" s="54" t="s">
        <v>16</v>
      </c>
      <c r="E106" s="40">
        <f>SUM(E102,E103,E104,E105)</f>
        <v>1727.3</v>
      </c>
      <c r="F106" s="40">
        <f>SUM(F102,F103,F104,F105)</f>
        <v>1727.3</v>
      </c>
      <c r="G106" s="40">
        <f>SUM(G102,G103,G104,G105)</f>
        <v>1727.3</v>
      </c>
      <c r="H106" s="40">
        <f t="shared" si="22"/>
        <v>0</v>
      </c>
      <c r="I106" s="40">
        <f>G106/F106*100</f>
        <v>100</v>
      </c>
      <c r="J106" s="52" t="s">
        <v>11</v>
      </c>
    </row>
    <row r="107" spans="1:14" ht="33.75" customHeight="1" x14ac:dyDescent="0.25">
      <c r="A107" s="66" t="s">
        <v>67</v>
      </c>
      <c r="B107" s="66"/>
      <c r="C107" s="66"/>
      <c r="D107" s="54" t="s">
        <v>10</v>
      </c>
      <c r="E107" s="50">
        <f t="shared" ref="E107:G108" si="29">E33+E64+E75+E86+E102</f>
        <v>8119.2</v>
      </c>
      <c r="F107" s="50">
        <f t="shared" si="29"/>
        <v>8119.2</v>
      </c>
      <c r="G107" s="50">
        <f t="shared" si="29"/>
        <v>8119.2</v>
      </c>
      <c r="H107" s="40">
        <f>G107-F107</f>
        <v>0</v>
      </c>
      <c r="I107" s="40">
        <f>(G107/F107)*100</f>
        <v>100</v>
      </c>
      <c r="J107" s="54" t="s">
        <v>11</v>
      </c>
    </row>
    <row r="108" spans="1:14" ht="48" customHeight="1" x14ac:dyDescent="0.25">
      <c r="A108" s="66"/>
      <c r="B108" s="66"/>
      <c r="C108" s="66"/>
      <c r="D108" s="54" t="s">
        <v>12</v>
      </c>
      <c r="E108" s="40">
        <f t="shared" si="29"/>
        <v>226555.7</v>
      </c>
      <c r="F108" s="40">
        <f t="shared" si="29"/>
        <v>226555.7</v>
      </c>
      <c r="G108" s="40">
        <f t="shared" si="29"/>
        <v>216663</v>
      </c>
      <c r="H108" s="40">
        <f t="shared" ref="H108:H111" si="30">G108-F108</f>
        <v>-9892.7000000000116</v>
      </c>
      <c r="I108" s="40">
        <f t="shared" ref="I108:I110" si="31">(G108/F108)*100</f>
        <v>95.63343583939843</v>
      </c>
      <c r="J108" s="54" t="s">
        <v>11</v>
      </c>
    </row>
    <row r="109" spans="1:14" ht="15.75" hidden="1" customHeight="1" x14ac:dyDescent="0.25">
      <c r="A109" s="66"/>
      <c r="B109" s="66"/>
      <c r="C109" s="66"/>
      <c r="D109" s="54" t="s">
        <v>13</v>
      </c>
      <c r="E109" s="40">
        <f>E35+E66+E77+E88+E104</f>
        <v>233848.59999999998</v>
      </c>
      <c r="F109" s="40" t="e">
        <f>#REF!+#REF!+#REF!+#REF!</f>
        <v>#REF!</v>
      </c>
      <c r="G109" s="40" t="e">
        <f>#REF!+#REF!+#REF!+#REF!</f>
        <v>#REF!</v>
      </c>
      <c r="H109" s="40" t="e">
        <f t="shared" si="30"/>
        <v>#REF!</v>
      </c>
      <c r="I109" s="40" t="e">
        <f t="shared" si="31"/>
        <v>#REF!</v>
      </c>
      <c r="J109" s="54" t="s">
        <v>11</v>
      </c>
      <c r="N109" s="22"/>
    </row>
    <row r="110" spans="1:14" ht="22.5" customHeight="1" x14ac:dyDescent="0.25">
      <c r="A110" s="66"/>
      <c r="B110" s="66"/>
      <c r="C110" s="66"/>
      <c r="D110" s="54" t="s">
        <v>45</v>
      </c>
      <c r="E110" s="40">
        <f t="shared" ref="E110:G111" si="32">E35+E66+E77+E88+E104</f>
        <v>233848.59999999998</v>
      </c>
      <c r="F110" s="40">
        <f t="shared" si="32"/>
        <v>233848.59999999998</v>
      </c>
      <c r="G110" s="50">
        <f t="shared" si="32"/>
        <v>233353.09999999998</v>
      </c>
      <c r="H110" s="40">
        <f t="shared" si="30"/>
        <v>-495.5</v>
      </c>
      <c r="I110" s="40">
        <f t="shared" si="31"/>
        <v>99.788110769104449</v>
      </c>
      <c r="J110" s="54" t="s">
        <v>11</v>
      </c>
      <c r="N110" s="22"/>
    </row>
    <row r="111" spans="1:14" ht="45.75" customHeight="1" x14ac:dyDescent="0.25">
      <c r="A111" s="66"/>
      <c r="B111" s="66"/>
      <c r="C111" s="66"/>
      <c r="D111" s="54" t="s">
        <v>14</v>
      </c>
      <c r="E111" s="40">
        <f t="shared" si="32"/>
        <v>0</v>
      </c>
      <c r="F111" s="40">
        <f t="shared" si="32"/>
        <v>0</v>
      </c>
      <c r="G111" s="40">
        <f t="shared" si="32"/>
        <v>0</v>
      </c>
      <c r="H111" s="40">
        <f t="shared" si="30"/>
        <v>0</v>
      </c>
      <c r="I111" s="40">
        <v>0</v>
      </c>
      <c r="J111" s="54" t="s">
        <v>11</v>
      </c>
      <c r="N111" s="22"/>
    </row>
    <row r="112" spans="1:14" ht="17.25" customHeight="1" x14ac:dyDescent="0.25">
      <c r="A112" s="66"/>
      <c r="B112" s="66"/>
      <c r="C112" s="66"/>
      <c r="D112" s="54" t="s">
        <v>16</v>
      </c>
      <c r="E112" s="40">
        <f>E107+E108+E110+E111</f>
        <v>468523.5</v>
      </c>
      <c r="F112" s="40">
        <f t="shared" ref="F112" si="33">F107+F108+F110+F111</f>
        <v>468523.5</v>
      </c>
      <c r="G112" s="40">
        <f>G107+G108+G110+G111</f>
        <v>458135.3</v>
      </c>
      <c r="H112" s="40">
        <f>G112-F112</f>
        <v>-10388.200000000012</v>
      </c>
      <c r="I112" s="40">
        <f>G112/F112*100</f>
        <v>97.782779305627145</v>
      </c>
      <c r="J112" s="54" t="s">
        <v>11</v>
      </c>
      <c r="N112" s="22"/>
    </row>
    <row r="113" spans="1:14" ht="31.5" x14ac:dyDescent="0.25">
      <c r="A113" s="68" t="s">
        <v>78</v>
      </c>
      <c r="B113" s="69"/>
      <c r="C113" s="70"/>
      <c r="D113" s="54" t="s">
        <v>10</v>
      </c>
      <c r="E113" s="40">
        <f t="shared" ref="E113:H114" si="34">E107</f>
        <v>8119.2</v>
      </c>
      <c r="F113" s="40">
        <f t="shared" si="34"/>
        <v>8119.2</v>
      </c>
      <c r="G113" s="40">
        <f t="shared" si="34"/>
        <v>8119.2</v>
      </c>
      <c r="H113" s="40">
        <f t="shared" si="34"/>
        <v>0</v>
      </c>
      <c r="I113" s="40">
        <f>(G113/F113)*100</f>
        <v>100</v>
      </c>
      <c r="J113" s="54" t="s">
        <v>11</v>
      </c>
      <c r="N113" s="22"/>
    </row>
    <row r="114" spans="1:14" ht="47.25" x14ac:dyDescent="0.25">
      <c r="A114" s="71"/>
      <c r="B114" s="72"/>
      <c r="C114" s="73"/>
      <c r="D114" s="54" t="s">
        <v>12</v>
      </c>
      <c r="E114" s="40">
        <f t="shared" si="34"/>
        <v>226555.7</v>
      </c>
      <c r="F114" s="40">
        <f t="shared" si="34"/>
        <v>226555.7</v>
      </c>
      <c r="G114" s="40">
        <f t="shared" si="34"/>
        <v>216663</v>
      </c>
      <c r="H114" s="40">
        <f t="shared" si="34"/>
        <v>-9892.7000000000116</v>
      </c>
      <c r="I114" s="40">
        <f t="shared" ref="I114:I117" si="35">(G114/F114)*100</f>
        <v>95.63343583939843</v>
      </c>
      <c r="J114" s="54" t="s">
        <v>11</v>
      </c>
      <c r="N114" s="22"/>
    </row>
    <row r="115" spans="1:14" ht="17.25" customHeight="1" x14ac:dyDescent="0.25">
      <c r="A115" s="71"/>
      <c r="B115" s="72"/>
      <c r="C115" s="73"/>
      <c r="D115" s="54" t="s">
        <v>45</v>
      </c>
      <c r="E115" s="40">
        <f>E110</f>
        <v>233848.59999999998</v>
      </c>
      <c r="F115" s="40">
        <f>F110</f>
        <v>233848.59999999998</v>
      </c>
      <c r="G115" s="40">
        <f>G110</f>
        <v>233353.09999999998</v>
      </c>
      <c r="H115" s="40">
        <f>H110</f>
        <v>-495.5</v>
      </c>
      <c r="I115" s="40">
        <f t="shared" si="35"/>
        <v>99.788110769104449</v>
      </c>
      <c r="J115" s="54" t="s">
        <v>11</v>
      </c>
      <c r="N115" s="22"/>
    </row>
    <row r="116" spans="1:14" ht="47.25" x14ac:dyDescent="0.25">
      <c r="A116" s="71"/>
      <c r="B116" s="72"/>
      <c r="C116" s="73"/>
      <c r="D116" s="54" t="s">
        <v>14</v>
      </c>
      <c r="E116" s="40">
        <v>0</v>
      </c>
      <c r="F116" s="40">
        <v>0</v>
      </c>
      <c r="G116" s="40">
        <f>G111</f>
        <v>0</v>
      </c>
      <c r="H116" s="40">
        <f>H111</f>
        <v>0</v>
      </c>
      <c r="I116" s="40">
        <v>0</v>
      </c>
      <c r="J116" s="54" t="s">
        <v>11</v>
      </c>
      <c r="N116" s="22"/>
    </row>
    <row r="117" spans="1:14" ht="17.25" customHeight="1" x14ac:dyDescent="0.25">
      <c r="A117" s="74"/>
      <c r="B117" s="75"/>
      <c r="C117" s="76"/>
      <c r="D117" s="54" t="s">
        <v>16</v>
      </c>
      <c r="E117" s="40">
        <f>SUM(E113:E116)</f>
        <v>468523.5</v>
      </c>
      <c r="F117" s="40">
        <f>SUM(F113:F116)</f>
        <v>468523.5</v>
      </c>
      <c r="G117" s="40">
        <f t="shared" ref="G117:H117" si="36">SUM(G113:G116)</f>
        <v>458135.3</v>
      </c>
      <c r="H117" s="40">
        <f t="shared" si="36"/>
        <v>-10388.200000000012</v>
      </c>
      <c r="I117" s="40">
        <f t="shared" si="35"/>
        <v>97.782779305627145</v>
      </c>
      <c r="J117" s="54" t="s">
        <v>11</v>
      </c>
      <c r="N117" s="22"/>
    </row>
    <row r="118" spans="1:14" ht="15.75" x14ac:dyDescent="0.25">
      <c r="A118" s="62" t="s">
        <v>15</v>
      </c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4" ht="31.5" customHeight="1" x14ac:dyDescent="0.25">
      <c r="A119" s="63" t="s">
        <v>66</v>
      </c>
      <c r="B119" s="63"/>
      <c r="C119" s="63"/>
      <c r="D119" s="52" t="s">
        <v>10</v>
      </c>
      <c r="E119" s="39">
        <f>E44+E70+E81+E92+E97</f>
        <v>0</v>
      </c>
      <c r="F119" s="39">
        <f>F44+F70+F81+F92+F97</f>
        <v>0</v>
      </c>
      <c r="G119" s="39">
        <f>G44+G70+G81+G92+G97</f>
        <v>0</v>
      </c>
      <c r="H119" s="39">
        <f t="shared" ref="H119:H143" si="37">G119-F119</f>
        <v>0</v>
      </c>
      <c r="I119" s="39">
        <v>0</v>
      </c>
      <c r="J119" s="52" t="s">
        <v>11</v>
      </c>
    </row>
    <row r="120" spans="1:14" ht="45.75" customHeight="1" x14ac:dyDescent="0.25">
      <c r="A120" s="63"/>
      <c r="B120" s="63"/>
      <c r="C120" s="63"/>
      <c r="D120" s="52" t="s">
        <v>12</v>
      </c>
      <c r="E120" s="39">
        <f t="shared" ref="E120:H121" si="38">E45+E71+E82+E93+E98+E50+E40+E55+E60</f>
        <v>170924.3</v>
      </c>
      <c r="F120" s="39">
        <f t="shared" si="38"/>
        <v>170924.3</v>
      </c>
      <c r="G120" s="39">
        <f t="shared" si="38"/>
        <v>162271</v>
      </c>
      <c r="H120" s="39">
        <f t="shared" si="38"/>
        <v>-8653.2999999999884</v>
      </c>
      <c r="I120" s="39">
        <f>(G120/F120)*100</f>
        <v>94.937349458210448</v>
      </c>
      <c r="J120" s="52" t="s">
        <v>11</v>
      </c>
    </row>
    <row r="121" spans="1:14" ht="22.5" customHeight="1" x14ac:dyDescent="0.25">
      <c r="A121" s="63"/>
      <c r="B121" s="63"/>
      <c r="C121" s="63"/>
      <c r="D121" s="52" t="s">
        <v>13</v>
      </c>
      <c r="E121" s="39">
        <f>E46+E72+E83+E94+E99+E51+E41+E56+E61</f>
        <v>232.89999999999998</v>
      </c>
      <c r="F121" s="39">
        <f t="shared" si="38"/>
        <v>232.89999999999998</v>
      </c>
      <c r="G121" s="39">
        <f t="shared" si="38"/>
        <v>232.89999999999998</v>
      </c>
      <c r="H121" s="39">
        <f t="shared" si="38"/>
        <v>0</v>
      </c>
      <c r="I121" s="39">
        <f t="shared" ref="I121" si="39">(G121/F121)*100</f>
        <v>100</v>
      </c>
      <c r="J121" s="52" t="s">
        <v>11</v>
      </c>
      <c r="L121" s="22"/>
      <c r="M121" s="27"/>
    </row>
    <row r="122" spans="1:14" ht="46.5" customHeight="1" x14ac:dyDescent="0.25">
      <c r="A122" s="63"/>
      <c r="B122" s="63"/>
      <c r="C122" s="63"/>
      <c r="D122" s="52" t="s">
        <v>14</v>
      </c>
      <c r="E122" s="39">
        <f>E89</f>
        <v>0</v>
      </c>
      <c r="F122" s="39">
        <f>F47+F73+F84+F95+F100</f>
        <v>0</v>
      </c>
      <c r="G122" s="39">
        <f>G47+G73+G84+G95+G100</f>
        <v>0</v>
      </c>
      <c r="H122" s="39">
        <f t="shared" si="37"/>
        <v>0</v>
      </c>
      <c r="I122" s="39">
        <v>0</v>
      </c>
      <c r="J122" s="52" t="s">
        <v>11</v>
      </c>
      <c r="L122" s="22"/>
      <c r="M122" s="61"/>
    </row>
    <row r="123" spans="1:14" ht="15.75" x14ac:dyDescent="0.25">
      <c r="A123" s="63"/>
      <c r="B123" s="63"/>
      <c r="C123" s="63"/>
      <c r="D123" s="54" t="s">
        <v>16</v>
      </c>
      <c r="E123" s="40">
        <f>E119+E120+E121+E122</f>
        <v>171157.19999999998</v>
      </c>
      <c r="F123" s="40">
        <f>F119+F120+F121+F122</f>
        <v>171157.19999999998</v>
      </c>
      <c r="G123" s="40">
        <f>G119+G120+G121+G122</f>
        <v>162503.9</v>
      </c>
      <c r="H123" s="40">
        <f t="shared" si="37"/>
        <v>-8653.2999999999884</v>
      </c>
      <c r="I123" s="40">
        <f>(G123/F123)*100</f>
        <v>94.944238396047623</v>
      </c>
      <c r="J123" s="52" t="s">
        <v>11</v>
      </c>
      <c r="L123" s="22"/>
      <c r="M123" s="61"/>
    </row>
    <row r="124" spans="1:14" ht="31.5" x14ac:dyDescent="0.25">
      <c r="A124" s="63" t="s">
        <v>26</v>
      </c>
      <c r="B124" s="63"/>
      <c r="C124" s="63" t="s">
        <v>41</v>
      </c>
      <c r="D124" s="52" t="s">
        <v>10</v>
      </c>
      <c r="E124" s="39">
        <f t="shared" ref="E124:G127" si="40">E13</f>
        <v>8119.2</v>
      </c>
      <c r="F124" s="39">
        <f t="shared" si="40"/>
        <v>8119.2</v>
      </c>
      <c r="G124" s="39">
        <f t="shared" si="40"/>
        <v>8119.2</v>
      </c>
      <c r="H124" s="39">
        <f t="shared" si="37"/>
        <v>0</v>
      </c>
      <c r="I124" s="39">
        <f>(G124/F124)*100</f>
        <v>100</v>
      </c>
      <c r="J124" s="52" t="s">
        <v>11</v>
      </c>
      <c r="L124" s="22"/>
      <c r="M124" s="61"/>
    </row>
    <row r="125" spans="1:14" ht="50.25" customHeight="1" x14ac:dyDescent="0.25">
      <c r="A125" s="63"/>
      <c r="B125" s="63"/>
      <c r="C125" s="63"/>
      <c r="D125" s="52" t="s">
        <v>12</v>
      </c>
      <c r="E125" s="39">
        <f t="shared" si="40"/>
        <v>17149.400000000001</v>
      </c>
      <c r="F125" s="39">
        <f t="shared" si="40"/>
        <v>17149.400000000001</v>
      </c>
      <c r="G125" s="39">
        <f t="shared" si="40"/>
        <v>17149.400000000001</v>
      </c>
      <c r="H125" s="39">
        <f t="shared" si="37"/>
        <v>0</v>
      </c>
      <c r="I125" s="39">
        <f t="shared" ref="I125" si="41">(G125/F125)*100</f>
        <v>100</v>
      </c>
      <c r="J125" s="52" t="s">
        <v>11</v>
      </c>
      <c r="L125" s="22"/>
      <c r="M125" s="61"/>
    </row>
    <row r="126" spans="1:14" ht="15.75" x14ac:dyDescent="0.25">
      <c r="A126" s="63"/>
      <c r="B126" s="63"/>
      <c r="C126" s="63"/>
      <c r="D126" s="52" t="s">
        <v>13</v>
      </c>
      <c r="E126" s="39">
        <f t="shared" si="40"/>
        <v>158107</v>
      </c>
      <c r="F126" s="39">
        <f t="shared" si="40"/>
        <v>158107</v>
      </c>
      <c r="G126" s="39">
        <f t="shared" si="40"/>
        <v>157611.5</v>
      </c>
      <c r="H126" s="39">
        <f t="shared" si="37"/>
        <v>-495.5</v>
      </c>
      <c r="I126" s="39">
        <f>G126/F126*100</f>
        <v>99.686604641160741</v>
      </c>
      <c r="J126" s="52" t="s">
        <v>11</v>
      </c>
      <c r="L126" s="22"/>
      <c r="M126" s="61"/>
    </row>
    <row r="127" spans="1:14" ht="46.5" customHeight="1" x14ac:dyDescent="0.25">
      <c r="A127" s="63"/>
      <c r="B127" s="63"/>
      <c r="C127" s="63"/>
      <c r="D127" s="52" t="s">
        <v>14</v>
      </c>
      <c r="E127" s="39">
        <f t="shared" si="40"/>
        <v>0</v>
      </c>
      <c r="F127" s="39">
        <f t="shared" si="40"/>
        <v>0</v>
      </c>
      <c r="G127" s="39">
        <f t="shared" si="40"/>
        <v>0</v>
      </c>
      <c r="H127" s="39">
        <f t="shared" si="37"/>
        <v>0</v>
      </c>
      <c r="I127" s="39">
        <f>I16</f>
        <v>0</v>
      </c>
      <c r="J127" s="52" t="s">
        <v>11</v>
      </c>
      <c r="L127" s="22"/>
      <c r="M127" s="61"/>
    </row>
    <row r="128" spans="1:14" ht="15.75" x14ac:dyDescent="0.25">
      <c r="A128" s="63"/>
      <c r="B128" s="63"/>
      <c r="C128" s="63"/>
      <c r="D128" s="54" t="s">
        <v>16</v>
      </c>
      <c r="E128" s="40">
        <f>SUM(E124,E125,E126)</f>
        <v>183375.6</v>
      </c>
      <c r="F128" s="40">
        <f>SUM(F124,F125,F126,F127)</f>
        <v>183375.6</v>
      </c>
      <c r="G128" s="40">
        <f>SUM(G124,G125,G126,G127)</f>
        <v>182880.1</v>
      </c>
      <c r="H128" s="40">
        <f t="shared" si="37"/>
        <v>-495.5</v>
      </c>
      <c r="I128" s="40">
        <f t="shared" ref="I128:I140" si="42">G128/F128*100</f>
        <v>99.729789568514022</v>
      </c>
      <c r="J128" s="52" t="s">
        <v>11</v>
      </c>
      <c r="L128" s="22"/>
      <c r="M128" s="61"/>
    </row>
    <row r="129" spans="1:13" ht="31.5" x14ac:dyDescent="0.25">
      <c r="A129" s="63" t="s">
        <v>27</v>
      </c>
      <c r="B129" s="63"/>
      <c r="C129" s="63" t="s">
        <v>23</v>
      </c>
      <c r="D129" s="52" t="s">
        <v>10</v>
      </c>
      <c r="E129" s="39">
        <f t="shared" ref="E129:G132" si="43">E18</f>
        <v>0</v>
      </c>
      <c r="F129" s="39">
        <f t="shared" si="43"/>
        <v>0</v>
      </c>
      <c r="G129" s="39">
        <f t="shared" si="43"/>
        <v>0</v>
      </c>
      <c r="H129" s="39">
        <f t="shared" si="37"/>
        <v>0</v>
      </c>
      <c r="I129" s="39">
        <v>0</v>
      </c>
      <c r="J129" s="52" t="s">
        <v>11</v>
      </c>
      <c r="L129" s="22"/>
      <c r="M129" s="61"/>
    </row>
    <row r="130" spans="1:13" ht="48" customHeight="1" x14ac:dyDescent="0.25">
      <c r="A130" s="63"/>
      <c r="B130" s="63"/>
      <c r="C130" s="63"/>
      <c r="D130" s="52" t="s">
        <v>12</v>
      </c>
      <c r="E130" s="39">
        <f t="shared" si="43"/>
        <v>0</v>
      </c>
      <c r="F130" s="39">
        <f t="shared" si="43"/>
        <v>0</v>
      </c>
      <c r="G130" s="39">
        <f t="shared" si="43"/>
        <v>0</v>
      </c>
      <c r="H130" s="39">
        <f t="shared" si="37"/>
        <v>0</v>
      </c>
      <c r="I130" s="39">
        <v>0</v>
      </c>
      <c r="J130" s="52" t="s">
        <v>11</v>
      </c>
      <c r="L130" s="22"/>
      <c r="M130" s="22"/>
    </row>
    <row r="131" spans="1:13" ht="15.75" x14ac:dyDescent="0.25">
      <c r="A131" s="63"/>
      <c r="B131" s="63"/>
      <c r="C131" s="63"/>
      <c r="D131" s="52" t="s">
        <v>13</v>
      </c>
      <c r="E131" s="39">
        <f t="shared" si="43"/>
        <v>22391.3</v>
      </c>
      <c r="F131" s="39">
        <f t="shared" si="43"/>
        <v>22391.3</v>
      </c>
      <c r="G131" s="39">
        <f t="shared" si="43"/>
        <v>22391.3</v>
      </c>
      <c r="H131" s="39">
        <f t="shared" si="37"/>
        <v>0</v>
      </c>
      <c r="I131" s="39">
        <f t="shared" si="42"/>
        <v>100</v>
      </c>
      <c r="J131" s="52" t="s">
        <v>11</v>
      </c>
    </row>
    <row r="132" spans="1:13" ht="45" customHeight="1" x14ac:dyDescent="0.25">
      <c r="A132" s="63"/>
      <c r="B132" s="63"/>
      <c r="C132" s="63"/>
      <c r="D132" s="52" t="s">
        <v>14</v>
      </c>
      <c r="E132" s="39">
        <f t="shared" si="43"/>
        <v>0</v>
      </c>
      <c r="F132" s="39">
        <f t="shared" si="43"/>
        <v>0</v>
      </c>
      <c r="G132" s="39">
        <f t="shared" si="43"/>
        <v>0</v>
      </c>
      <c r="H132" s="39">
        <f t="shared" si="37"/>
        <v>0</v>
      </c>
      <c r="I132" s="39">
        <v>0</v>
      </c>
      <c r="J132" s="52" t="s">
        <v>11</v>
      </c>
    </row>
    <row r="133" spans="1:13" ht="15.75" x14ac:dyDescent="0.25">
      <c r="A133" s="63"/>
      <c r="B133" s="63"/>
      <c r="C133" s="63"/>
      <c r="D133" s="54" t="s">
        <v>16</v>
      </c>
      <c r="E133" s="40">
        <f>SUM(E129,E130,E131,E132)</f>
        <v>22391.3</v>
      </c>
      <c r="F133" s="40">
        <f>SUM(F129,F130,F131,F132)</f>
        <v>22391.3</v>
      </c>
      <c r="G133" s="40">
        <f>SUM(G129,G130,G131,G132)</f>
        <v>22391.3</v>
      </c>
      <c r="H133" s="40">
        <f t="shared" si="37"/>
        <v>0</v>
      </c>
      <c r="I133" s="40">
        <f t="shared" si="42"/>
        <v>100</v>
      </c>
      <c r="J133" s="52" t="s">
        <v>11</v>
      </c>
    </row>
    <row r="134" spans="1:13" ht="31.5" x14ac:dyDescent="0.25">
      <c r="A134" s="82" t="s">
        <v>28</v>
      </c>
      <c r="B134" s="83"/>
      <c r="C134" s="58" t="s">
        <v>24</v>
      </c>
      <c r="D134" s="52" t="s">
        <v>10</v>
      </c>
      <c r="E134" s="39">
        <f>E18</f>
        <v>0</v>
      </c>
      <c r="F134" s="39">
        <f>F18</f>
        <v>0</v>
      </c>
      <c r="G134" s="39">
        <f>G18</f>
        <v>0</v>
      </c>
      <c r="H134" s="39">
        <f t="shared" ref="H134:H138" si="44">G134-F134</f>
        <v>0</v>
      </c>
      <c r="I134" s="39">
        <v>0</v>
      </c>
      <c r="J134" s="52" t="s">
        <v>11</v>
      </c>
    </row>
    <row r="135" spans="1:13" ht="45.75" customHeight="1" x14ac:dyDescent="0.25">
      <c r="A135" s="84"/>
      <c r="B135" s="85"/>
      <c r="C135" s="59"/>
      <c r="D135" s="52" t="s">
        <v>12</v>
      </c>
      <c r="E135" s="39">
        <f t="shared" ref="E135:G136" si="45">E24</f>
        <v>0</v>
      </c>
      <c r="F135" s="39">
        <f t="shared" si="45"/>
        <v>0</v>
      </c>
      <c r="G135" s="39">
        <f t="shared" si="45"/>
        <v>0</v>
      </c>
      <c r="H135" s="39">
        <f t="shared" si="44"/>
        <v>0</v>
      </c>
      <c r="I135" s="39">
        <v>0</v>
      </c>
      <c r="J135" s="52" t="s">
        <v>11</v>
      </c>
    </row>
    <row r="136" spans="1:13" ht="23.25" customHeight="1" x14ac:dyDescent="0.25">
      <c r="A136" s="84"/>
      <c r="B136" s="85"/>
      <c r="C136" s="59"/>
      <c r="D136" s="52" t="s">
        <v>13</v>
      </c>
      <c r="E136" s="39">
        <f t="shared" si="45"/>
        <v>53117.4</v>
      </c>
      <c r="F136" s="39">
        <f t="shared" si="45"/>
        <v>53117.4</v>
      </c>
      <c r="G136" s="39">
        <f t="shared" si="45"/>
        <v>53117.4</v>
      </c>
      <c r="H136" s="39">
        <f t="shared" si="44"/>
        <v>0</v>
      </c>
      <c r="I136" s="39">
        <f t="shared" ref="I136" si="46">G136/F136*100</f>
        <v>100</v>
      </c>
      <c r="J136" s="52" t="s">
        <v>11</v>
      </c>
    </row>
    <row r="137" spans="1:13" ht="46.5" customHeight="1" x14ac:dyDescent="0.25">
      <c r="A137" s="84"/>
      <c r="B137" s="85"/>
      <c r="C137" s="59"/>
      <c r="D137" s="52" t="s">
        <v>14</v>
      </c>
      <c r="E137" s="39">
        <f>E21</f>
        <v>0</v>
      </c>
      <c r="F137" s="39">
        <f>F21</f>
        <v>0</v>
      </c>
      <c r="G137" s="39">
        <f>G21</f>
        <v>0</v>
      </c>
      <c r="H137" s="39">
        <f t="shared" si="44"/>
        <v>0</v>
      </c>
      <c r="I137" s="39">
        <v>0</v>
      </c>
      <c r="J137" s="52" t="s">
        <v>11</v>
      </c>
    </row>
    <row r="138" spans="1:13" ht="21.75" customHeight="1" x14ac:dyDescent="0.25">
      <c r="A138" s="84"/>
      <c r="B138" s="85"/>
      <c r="C138" s="59"/>
      <c r="D138" s="54" t="s">
        <v>16</v>
      </c>
      <c r="E138" s="40">
        <f>SUM(E134,E135,E136,E137)</f>
        <v>53117.4</v>
      </c>
      <c r="F138" s="40">
        <f>SUM(F134,F135,F136,F137)</f>
        <v>53117.4</v>
      </c>
      <c r="G138" s="40">
        <f>SUM(G134,G135,G136,G137)</f>
        <v>53117.4</v>
      </c>
      <c r="H138" s="40">
        <f t="shared" si="44"/>
        <v>0</v>
      </c>
      <c r="I138" s="40">
        <f t="shared" ref="I138" si="47">G138/F138*100</f>
        <v>100</v>
      </c>
      <c r="J138" s="52" t="s">
        <v>11</v>
      </c>
    </row>
    <row r="139" spans="1:13" ht="31.5" x14ac:dyDescent="0.25">
      <c r="A139" s="82" t="s">
        <v>36</v>
      </c>
      <c r="B139" s="86"/>
      <c r="C139" s="58" t="s">
        <v>40</v>
      </c>
      <c r="D139" s="52" t="s">
        <v>10</v>
      </c>
      <c r="E139" s="39">
        <f>E23</f>
        <v>0</v>
      </c>
      <c r="F139" s="39">
        <f>F23</f>
        <v>0</v>
      </c>
      <c r="G139" s="39">
        <f>G23</f>
        <v>0</v>
      </c>
      <c r="H139" s="39">
        <f t="shared" si="37"/>
        <v>0</v>
      </c>
      <c r="I139" s="39">
        <v>0</v>
      </c>
      <c r="J139" s="52" t="s">
        <v>11</v>
      </c>
    </row>
    <row r="140" spans="1:13" ht="47.25" customHeight="1" x14ac:dyDescent="0.25">
      <c r="A140" s="87"/>
      <c r="B140" s="88"/>
      <c r="C140" s="64"/>
      <c r="D140" s="52" t="s">
        <v>12</v>
      </c>
      <c r="E140" s="39">
        <f>E29</f>
        <v>38482</v>
      </c>
      <c r="F140" s="39">
        <f>F29</f>
        <v>38482</v>
      </c>
      <c r="G140" s="39">
        <f>G29</f>
        <v>37242.6</v>
      </c>
      <c r="H140" s="39">
        <f>G140-F140</f>
        <v>-1239.4000000000015</v>
      </c>
      <c r="I140" s="39">
        <f t="shared" si="42"/>
        <v>96.779273426537088</v>
      </c>
      <c r="J140" s="52" t="s">
        <v>11</v>
      </c>
    </row>
    <row r="141" spans="1:13" ht="22.5" customHeight="1" x14ac:dyDescent="0.25">
      <c r="A141" s="87"/>
      <c r="B141" s="88"/>
      <c r="C141" s="64"/>
      <c r="D141" s="52" t="s">
        <v>13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52" t="s">
        <v>11</v>
      </c>
    </row>
    <row r="142" spans="1:13" ht="48" customHeight="1" x14ac:dyDescent="0.25">
      <c r="A142" s="87"/>
      <c r="B142" s="88"/>
      <c r="C142" s="64"/>
      <c r="D142" s="52" t="s">
        <v>14</v>
      </c>
      <c r="E142" s="39">
        <f>E26</f>
        <v>0</v>
      </c>
      <c r="F142" s="39">
        <f>F26</f>
        <v>0</v>
      </c>
      <c r="G142" s="39">
        <f>G26</f>
        <v>0</v>
      </c>
      <c r="H142" s="39">
        <f t="shared" si="37"/>
        <v>0</v>
      </c>
      <c r="I142" s="39">
        <v>0</v>
      </c>
      <c r="J142" s="52" t="s">
        <v>11</v>
      </c>
    </row>
    <row r="143" spans="1:13" ht="25.5" customHeight="1" x14ac:dyDescent="0.25">
      <c r="A143" s="89"/>
      <c r="B143" s="90"/>
      <c r="C143" s="65"/>
      <c r="D143" s="54" t="s">
        <v>16</v>
      </c>
      <c r="E143" s="40">
        <f>SUM(E139,E140,E141,E142)</f>
        <v>38482</v>
      </c>
      <c r="F143" s="40">
        <f>SUM(F139,F140,F141,F142)</f>
        <v>38482</v>
      </c>
      <c r="G143" s="40">
        <f>SUM(G139,G140,G141,G142)</f>
        <v>37242.6</v>
      </c>
      <c r="H143" s="40">
        <f t="shared" si="37"/>
        <v>-1239.4000000000015</v>
      </c>
      <c r="I143" s="40">
        <f>G143/F143*100</f>
        <v>96.779273426537088</v>
      </c>
      <c r="J143" s="52" t="s">
        <v>11</v>
      </c>
    </row>
    <row r="144" spans="1:13" ht="15.75" x14ac:dyDescent="0.25">
      <c r="A144" s="19"/>
      <c r="B144" s="19"/>
      <c r="C144" s="19"/>
      <c r="D144" s="20"/>
      <c r="E144" s="28"/>
      <c r="F144" s="28"/>
      <c r="G144" s="28"/>
      <c r="H144" s="28"/>
      <c r="I144" s="28"/>
      <c r="J144" s="19"/>
    </row>
    <row r="145" spans="1:10" ht="15.75" x14ac:dyDescent="0.25">
      <c r="A145" s="19"/>
      <c r="B145" s="19"/>
      <c r="C145" s="19"/>
      <c r="D145" s="20"/>
      <c r="E145" s="28"/>
      <c r="F145" s="28"/>
      <c r="G145" s="28"/>
      <c r="H145" s="28"/>
      <c r="I145" s="28"/>
      <c r="J145" s="19"/>
    </row>
    <row r="146" spans="1:10" ht="15.75" x14ac:dyDescent="0.25">
      <c r="A146" s="19"/>
      <c r="B146" s="19"/>
      <c r="C146" s="19"/>
      <c r="D146" s="20"/>
      <c r="E146" s="28">
        <f>SUM(E123+E128+E133+E138+E143)</f>
        <v>468523.5</v>
      </c>
      <c r="F146" s="28">
        <f>SUM(F123+F128+F133+F138+F143)</f>
        <v>468523.5</v>
      </c>
      <c r="G146" s="28">
        <f t="shared" ref="F146:I146" si="48">SUM(G123+G128+G133+G138+G143)</f>
        <v>458135.3</v>
      </c>
      <c r="H146" s="28"/>
      <c r="I146" s="28"/>
      <c r="J146" s="19"/>
    </row>
    <row r="147" spans="1:10" ht="15.75" x14ac:dyDescent="0.25">
      <c r="A147" s="29"/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1:10" ht="36" customHeight="1" x14ac:dyDescent="0.25">
      <c r="A148" s="80" t="s">
        <v>37</v>
      </c>
      <c r="B148" s="80"/>
      <c r="C148" s="4" t="s">
        <v>35</v>
      </c>
      <c r="D148" s="15" t="s">
        <v>20</v>
      </c>
      <c r="E148" s="31"/>
      <c r="F148" s="81" t="s">
        <v>79</v>
      </c>
      <c r="G148" s="81"/>
      <c r="H148" s="15" t="s">
        <v>20</v>
      </c>
      <c r="I148" s="5" t="s">
        <v>80</v>
      </c>
      <c r="J148" s="30"/>
    </row>
    <row r="149" spans="1:10" x14ac:dyDescent="0.25">
      <c r="A149" s="6" t="s">
        <v>87</v>
      </c>
      <c r="B149" s="16"/>
      <c r="C149" s="17"/>
      <c r="D149" s="16"/>
      <c r="E149" s="16"/>
      <c r="F149" s="16"/>
      <c r="G149" s="16"/>
      <c r="H149" s="16"/>
      <c r="I149" s="16"/>
      <c r="J149" s="30"/>
    </row>
    <row r="150" spans="1:10" x14ac:dyDescent="0.25">
      <c r="A150" s="6" t="s">
        <v>85</v>
      </c>
      <c r="B150" s="16"/>
      <c r="C150" s="16"/>
      <c r="D150" s="16"/>
      <c r="E150" s="16"/>
      <c r="F150" s="16"/>
      <c r="G150" s="16"/>
      <c r="H150" s="16"/>
      <c r="I150" s="16"/>
      <c r="J150" s="30"/>
    </row>
    <row r="151" spans="1:10" ht="21.75" customHeight="1" x14ac:dyDescent="0.25">
      <c r="A151" s="80" t="s">
        <v>21</v>
      </c>
      <c r="B151" s="80"/>
      <c r="C151" s="5" t="s">
        <v>22</v>
      </c>
      <c r="D151" s="15" t="s">
        <v>20</v>
      </c>
      <c r="E151" s="32"/>
      <c r="F151" s="81" t="s">
        <v>81</v>
      </c>
      <c r="G151" s="81"/>
      <c r="H151" s="15" t="s">
        <v>20</v>
      </c>
      <c r="I151" s="5" t="s">
        <v>25</v>
      </c>
      <c r="J151" s="30"/>
    </row>
    <row r="152" spans="1:10" x14ac:dyDescent="0.25">
      <c r="A152" s="37" t="s">
        <v>88</v>
      </c>
      <c r="B152" s="38"/>
      <c r="C152" s="38"/>
      <c r="D152" s="38"/>
      <c r="E152" s="38"/>
      <c r="F152" s="38"/>
      <c r="G152" s="38"/>
      <c r="H152" s="38"/>
      <c r="I152" s="38"/>
      <c r="J152" s="30"/>
    </row>
    <row r="153" spans="1:10" x14ac:dyDescent="0.25">
      <c r="A153" s="6" t="s">
        <v>86</v>
      </c>
      <c r="B153" s="16"/>
      <c r="C153" s="16"/>
      <c r="D153" s="16"/>
      <c r="E153" s="16"/>
      <c r="F153" s="16"/>
      <c r="G153" s="16"/>
      <c r="H153" s="16"/>
      <c r="I153" s="16"/>
      <c r="J153" s="30"/>
    </row>
    <row r="154" spans="1:10" x14ac:dyDescent="0.25">
      <c r="A154" s="7"/>
      <c r="B154" s="7"/>
      <c r="C154" s="8"/>
      <c r="D154" s="8"/>
      <c r="E154" s="8"/>
      <c r="F154" s="9"/>
      <c r="G154" s="9"/>
      <c r="H154" s="8"/>
      <c r="I154" s="10"/>
      <c r="J154" s="30"/>
    </row>
    <row r="155" spans="1:10" x14ac:dyDescent="0.25">
      <c r="A155" s="11" t="s">
        <v>94</v>
      </c>
      <c r="B155" s="18"/>
      <c r="C155" s="18"/>
      <c r="D155" s="18"/>
      <c r="E155" s="18"/>
      <c r="F155" s="18"/>
      <c r="G155" s="18"/>
      <c r="H155" s="18"/>
      <c r="I155" s="18"/>
      <c r="J155" s="30"/>
    </row>
    <row r="156" spans="1:10" x14ac:dyDescent="0.25">
      <c r="A156" s="33"/>
      <c r="B156" s="34"/>
      <c r="C156" s="34"/>
      <c r="D156" s="34"/>
      <c r="E156" s="34"/>
      <c r="F156" s="34"/>
      <c r="G156" s="34"/>
      <c r="H156" s="34"/>
      <c r="I156" s="34"/>
    </row>
    <row r="157" spans="1:10" x14ac:dyDescent="0.25">
      <c r="A157" s="35"/>
      <c r="B157" s="22"/>
      <c r="C157" s="22"/>
      <c r="D157" s="22"/>
      <c r="E157" s="22"/>
      <c r="F157" s="22"/>
      <c r="G157" s="22"/>
      <c r="H157" s="22"/>
      <c r="I157" s="22"/>
    </row>
    <row r="158" spans="1:10" x14ac:dyDescent="0.25">
      <c r="A158" s="36"/>
    </row>
    <row r="160" spans="1:10" x14ac:dyDescent="0.25">
      <c r="G160" s="26"/>
    </row>
  </sheetData>
  <mergeCells count="88">
    <mergeCell ref="A54:A58"/>
    <mergeCell ref="B59:B63"/>
    <mergeCell ref="B81:B85"/>
    <mergeCell ref="A92:A96"/>
    <mergeCell ref="A97:A101"/>
    <mergeCell ref="C59:C63"/>
    <mergeCell ref="A13:A27"/>
    <mergeCell ref="A64:C68"/>
    <mergeCell ref="A39:A42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B54:B58"/>
    <mergeCell ref="C54:C58"/>
    <mergeCell ref="J28:J32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B28:B32"/>
    <mergeCell ref="B13:B27"/>
    <mergeCell ref="J92:J96"/>
    <mergeCell ref="A91:J91"/>
    <mergeCell ref="A69:J69"/>
    <mergeCell ref="A81:A85"/>
    <mergeCell ref="J81:J85"/>
    <mergeCell ref="C81:C85"/>
    <mergeCell ref="A86:C90"/>
    <mergeCell ref="A70:A74"/>
    <mergeCell ref="B70:B74"/>
    <mergeCell ref="C70:C74"/>
    <mergeCell ref="A75:C79"/>
    <mergeCell ref="A80:J80"/>
    <mergeCell ref="C49:C53"/>
    <mergeCell ref="A1:J1"/>
    <mergeCell ref="A2:J2"/>
    <mergeCell ref="A5:D5"/>
    <mergeCell ref="A7:D7"/>
    <mergeCell ref="A4:D4"/>
    <mergeCell ref="A6:D6"/>
    <mergeCell ref="A28:A32"/>
    <mergeCell ref="A33:C37"/>
    <mergeCell ref="B49:B53"/>
    <mergeCell ref="A49:A53"/>
    <mergeCell ref="A151:B151"/>
    <mergeCell ref="F151:G151"/>
    <mergeCell ref="A124:B128"/>
    <mergeCell ref="A129:B133"/>
    <mergeCell ref="F148:G148"/>
    <mergeCell ref="A134:B138"/>
    <mergeCell ref="C134:C138"/>
    <mergeCell ref="A148:B148"/>
    <mergeCell ref="C124:C128"/>
    <mergeCell ref="C129:C133"/>
    <mergeCell ref="C139:C143"/>
    <mergeCell ref="A139:B143"/>
    <mergeCell ref="J59:J63"/>
    <mergeCell ref="J54:J58"/>
    <mergeCell ref="M126:M129"/>
    <mergeCell ref="M122:M125"/>
    <mergeCell ref="A118:J118"/>
    <mergeCell ref="A119:C123"/>
    <mergeCell ref="J70:J74"/>
    <mergeCell ref="A107:C112"/>
    <mergeCell ref="C97:C101"/>
    <mergeCell ref="A102:C106"/>
    <mergeCell ref="B92:B96"/>
    <mergeCell ref="C92:C96"/>
    <mergeCell ref="B97:B101"/>
    <mergeCell ref="J97:J101"/>
    <mergeCell ref="A113:C117"/>
    <mergeCell ref="A59:A63"/>
  </mergeCells>
  <printOptions horizontalCentered="1"/>
  <pageMargins left="0.23622047244094491" right="0.23622047244094491" top="0.59055118110236227" bottom="0.59055118110236227" header="0" footer="0"/>
  <pageSetup paperSize="9" scale="44" fitToHeight="0" orientation="landscape" r:id="rId1"/>
  <rowBreaks count="7" manualBreakCount="7">
    <brk id="22" max="16383" man="1"/>
    <brk id="38" max="16383" man="1"/>
    <brk id="62" max="9" man="1"/>
    <brk id="79" max="16383" man="1"/>
    <brk id="90" max="16383" man="1"/>
    <brk id="106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2022-04-05T05:57:29Z</dcterms:modified>
</cp:coreProperties>
</file>