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180" windowWidth="15360" windowHeight="1090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Лист1!$A$1:$J$189</definedName>
  </definedNames>
  <calcPr calcId="145621"/>
</workbook>
</file>

<file path=xl/calcChain.xml><?xml version="1.0" encoding="utf-8"?>
<calcChain xmlns="http://schemas.openxmlformats.org/spreadsheetml/2006/main">
  <c r="G63" i="1" l="1"/>
  <c r="E157" i="1" l="1"/>
  <c r="F157" i="1"/>
  <c r="F137" i="1" l="1"/>
  <c r="F136" i="1"/>
  <c r="E137" i="1"/>
  <c r="E136" i="1"/>
  <c r="H65" i="1" l="1"/>
  <c r="H63" i="1"/>
  <c r="H62" i="1"/>
  <c r="F64" i="1"/>
  <c r="F63" i="1"/>
  <c r="E64" i="1"/>
  <c r="E63" i="1"/>
  <c r="F57" i="1"/>
  <c r="E57" i="1"/>
  <c r="E56" i="1"/>
  <c r="I49" i="1" l="1"/>
  <c r="H49" i="1"/>
  <c r="G49" i="1"/>
  <c r="F49" i="1"/>
  <c r="E49" i="1"/>
  <c r="E160" i="1" l="1"/>
  <c r="F158" i="1"/>
  <c r="G158" i="1"/>
  <c r="G157" i="1"/>
  <c r="G156" i="1"/>
  <c r="F156" i="1"/>
  <c r="G155" i="1"/>
  <c r="F155" i="1"/>
  <c r="E158" i="1"/>
  <c r="E156" i="1"/>
  <c r="E155" i="1"/>
  <c r="I107" i="1"/>
  <c r="I103" i="1"/>
  <c r="F61" i="1" l="1"/>
  <c r="E34" i="1"/>
  <c r="M153" i="1"/>
  <c r="L153" i="1"/>
  <c r="K153" i="1"/>
  <c r="M150" i="1"/>
  <c r="L150" i="1"/>
  <c r="K150" i="1"/>
  <c r="E138" i="1"/>
  <c r="M137" i="1"/>
  <c r="M152" i="1" s="1"/>
  <c r="L137" i="1"/>
  <c r="L152" i="1" s="1"/>
  <c r="K137" i="1"/>
  <c r="K152" i="1" s="1"/>
  <c r="M136" i="1"/>
  <c r="M151" i="1" s="1"/>
  <c r="L136" i="1"/>
  <c r="L151" i="1" s="1"/>
  <c r="K136" i="1"/>
  <c r="I136" i="1"/>
  <c r="H136" i="1"/>
  <c r="G136" i="1"/>
  <c r="F135" i="1"/>
  <c r="E135" i="1" s="1"/>
  <c r="E121" i="1"/>
  <c r="E120" i="1"/>
  <c r="E119" i="1"/>
  <c r="E118" i="1"/>
  <c r="I117" i="1"/>
  <c r="H117" i="1"/>
  <c r="G117" i="1"/>
  <c r="F117" i="1"/>
  <c r="E99" i="1"/>
  <c r="E98" i="1"/>
  <c r="E97" i="1"/>
  <c r="E96" i="1"/>
  <c r="I95" i="1"/>
  <c r="H95" i="1"/>
  <c r="G95" i="1"/>
  <c r="F95" i="1"/>
  <c r="E82" i="1"/>
  <c r="E81" i="1"/>
  <c r="E80" i="1"/>
  <c r="E79" i="1"/>
  <c r="I78" i="1"/>
  <c r="H78" i="1"/>
  <c r="G78" i="1"/>
  <c r="F78" i="1"/>
  <c r="E65" i="1"/>
  <c r="E62" i="1"/>
  <c r="E33" i="1"/>
  <c r="F33" i="1"/>
  <c r="G33" i="1"/>
  <c r="F34" i="1"/>
  <c r="G34" i="1"/>
  <c r="E35" i="1"/>
  <c r="F35" i="1"/>
  <c r="G35" i="1"/>
  <c r="E36" i="1"/>
  <c r="F36" i="1"/>
  <c r="G36" i="1"/>
  <c r="E43" i="1"/>
  <c r="E42" i="1"/>
  <c r="E41" i="1"/>
  <c r="E40" i="1"/>
  <c r="M39" i="1"/>
  <c r="L39" i="1"/>
  <c r="K39" i="1"/>
  <c r="I39" i="1"/>
  <c r="H39" i="1"/>
  <c r="G39" i="1"/>
  <c r="F39" i="1"/>
  <c r="K134" i="1" l="1"/>
  <c r="L134" i="1"/>
  <c r="K151" i="1"/>
  <c r="K149" i="1" s="1"/>
  <c r="L149" i="1"/>
  <c r="M149" i="1"/>
  <c r="E117" i="1"/>
  <c r="M134" i="1"/>
  <c r="F134" i="1"/>
  <c r="E95" i="1"/>
  <c r="E78" i="1"/>
  <c r="I33" i="1"/>
  <c r="H34" i="1"/>
  <c r="E61" i="1"/>
  <c r="I35" i="1"/>
  <c r="H33" i="1"/>
  <c r="H36" i="1"/>
  <c r="E37" i="1"/>
  <c r="F37" i="1"/>
  <c r="G37" i="1"/>
  <c r="H35" i="1"/>
  <c r="I34" i="1"/>
  <c r="E39" i="1"/>
  <c r="G161" i="1"/>
  <c r="G171" i="1"/>
  <c r="F171" i="1"/>
  <c r="E171" i="1"/>
  <c r="G57" i="1"/>
  <c r="G64" i="1" s="1"/>
  <c r="G137" i="1" l="1"/>
  <c r="G134" i="1" s="1"/>
  <c r="I134" i="1" s="1"/>
  <c r="I64" i="1"/>
  <c r="I137" i="1" s="1"/>
  <c r="H64" i="1"/>
  <c r="H137" i="1" s="1"/>
  <c r="H134" i="1" s="1"/>
  <c r="G61" i="1"/>
  <c r="E134" i="1"/>
  <c r="H37" i="1"/>
  <c r="I37" i="1"/>
  <c r="G22" i="1"/>
  <c r="E22" i="1"/>
  <c r="H61" i="1" l="1"/>
  <c r="I61" i="1"/>
  <c r="G88" i="1"/>
  <c r="F161" i="1" l="1"/>
  <c r="F172" i="1" l="1"/>
  <c r="G172" i="1"/>
  <c r="F167" i="1"/>
  <c r="G167" i="1"/>
  <c r="E167" i="1"/>
  <c r="E172" i="1"/>
  <c r="F176" i="1"/>
  <c r="G176" i="1"/>
  <c r="E176" i="1"/>
  <c r="G173" i="1"/>
  <c r="F173" i="1"/>
  <c r="E173" i="1"/>
  <c r="G170" i="1"/>
  <c r="F170" i="1"/>
  <c r="E170" i="1"/>
  <c r="I172" i="1" l="1"/>
  <c r="H176" i="1"/>
  <c r="F174" i="1"/>
  <c r="H171" i="1"/>
  <c r="E174" i="1"/>
  <c r="I176" i="1"/>
  <c r="H173" i="1"/>
  <c r="G174" i="1"/>
  <c r="H170" i="1"/>
  <c r="H172" i="1"/>
  <c r="H174" i="1" l="1"/>
  <c r="I174" i="1"/>
  <c r="I29" i="1"/>
  <c r="H31" i="1"/>
  <c r="H30" i="1"/>
  <c r="H29" i="1"/>
  <c r="H28" i="1"/>
  <c r="G32" i="1"/>
  <c r="F32" i="1"/>
  <c r="E32" i="1"/>
  <c r="H32" i="1" l="1"/>
  <c r="I32" i="1"/>
  <c r="G17" i="1"/>
  <c r="F17" i="1"/>
  <c r="E17" i="1"/>
  <c r="I17" i="1" l="1"/>
  <c r="H52" i="1"/>
  <c r="H51" i="1"/>
  <c r="H15" i="1" l="1"/>
  <c r="E161" i="1" l="1"/>
  <c r="F92" i="1" l="1"/>
  <c r="G92" i="1"/>
  <c r="E92" i="1"/>
  <c r="G56" i="1" l="1"/>
  <c r="G75" i="1" l="1"/>
  <c r="F75" i="1"/>
  <c r="E75" i="1"/>
  <c r="G74" i="1"/>
  <c r="F74" i="1"/>
  <c r="E74" i="1"/>
  <c r="E73" i="1"/>
  <c r="G72" i="1"/>
  <c r="F72" i="1"/>
  <c r="E72" i="1"/>
  <c r="H70" i="1"/>
  <c r="H69" i="1"/>
  <c r="H67" i="1"/>
  <c r="H85" i="1"/>
  <c r="E76" i="1" l="1"/>
  <c r="H72" i="1"/>
  <c r="H68" i="1"/>
  <c r="G114" i="1" l="1"/>
  <c r="G113" i="1"/>
  <c r="G112" i="1"/>
  <c r="E112" i="1"/>
  <c r="F112" i="1"/>
  <c r="E113" i="1"/>
  <c r="F113" i="1"/>
  <c r="E114" i="1"/>
  <c r="F114" i="1"/>
  <c r="F111" i="1"/>
  <c r="E111" i="1"/>
  <c r="H107" i="1"/>
  <c r="H109" i="1"/>
  <c r="I109" i="1" s="1"/>
  <c r="H108" i="1"/>
  <c r="I108" i="1" s="1"/>
  <c r="H106" i="1"/>
  <c r="H103" i="1"/>
  <c r="H102" i="1"/>
  <c r="H104" i="1" l="1"/>
  <c r="H111" i="1"/>
  <c r="H114" i="1"/>
  <c r="H101" i="1"/>
  <c r="H86" i="1"/>
  <c r="H87" i="1"/>
  <c r="H89" i="1"/>
  <c r="H92" i="1"/>
  <c r="H84" i="1"/>
  <c r="H75" i="1"/>
  <c r="H74" i="1"/>
  <c r="G58" i="1"/>
  <c r="G126" i="1" s="1"/>
  <c r="F58" i="1"/>
  <c r="F126" i="1" s="1"/>
  <c r="E58" i="1"/>
  <c r="E126" i="1" s="1"/>
  <c r="H57" i="1"/>
  <c r="F56" i="1"/>
  <c r="G55" i="1"/>
  <c r="G122" i="1" s="1"/>
  <c r="F55" i="1"/>
  <c r="F122" i="1" s="1"/>
  <c r="E55" i="1"/>
  <c r="E122" i="1" s="1"/>
  <c r="H53" i="1"/>
  <c r="H50" i="1"/>
  <c r="H18" i="1"/>
  <c r="H19" i="1"/>
  <c r="H20" i="1"/>
  <c r="H21" i="1"/>
  <c r="H23" i="1"/>
  <c r="H24" i="1"/>
  <c r="H25" i="1"/>
  <c r="H26" i="1"/>
  <c r="H16" i="1"/>
  <c r="H14" i="1"/>
  <c r="H13" i="1"/>
  <c r="G73" i="1"/>
  <c r="F73" i="1"/>
  <c r="H105" i="1" l="1"/>
  <c r="H55" i="1"/>
  <c r="G59" i="1"/>
  <c r="H58" i="1"/>
  <c r="H73" i="1"/>
  <c r="H56" i="1"/>
  <c r="G71" i="1"/>
  <c r="F90" i="1" l="1"/>
  <c r="F123" i="1" s="1"/>
  <c r="G90" i="1"/>
  <c r="G123" i="1" s="1"/>
  <c r="E90" i="1"/>
  <c r="E123" i="1" s="1"/>
  <c r="H90" i="1" l="1"/>
  <c r="I89" i="1" l="1"/>
  <c r="I87" i="1"/>
  <c r="I92" i="1"/>
  <c r="G162" i="1"/>
  <c r="F160" i="1"/>
  <c r="I51" i="1"/>
  <c r="G27" i="1" l="1"/>
  <c r="F27" i="1"/>
  <c r="E27" i="1"/>
  <c r="F22" i="1"/>
  <c r="H22" i="1" l="1"/>
  <c r="H27" i="1"/>
  <c r="I27" i="1"/>
  <c r="I22" i="1"/>
  <c r="E91" i="1" l="1"/>
  <c r="I85" i="1"/>
  <c r="E93" i="1" l="1"/>
  <c r="E125" i="1"/>
  <c r="E127" i="1" s="1"/>
  <c r="E124" i="1"/>
  <c r="I13" i="1"/>
  <c r="G91" i="1" l="1"/>
  <c r="G125" i="1" s="1"/>
  <c r="G178" i="1"/>
  <c r="G175" i="1"/>
  <c r="F178" i="1"/>
  <c r="F175" i="1"/>
  <c r="E178" i="1"/>
  <c r="E175" i="1"/>
  <c r="G168" i="1"/>
  <c r="G166" i="1"/>
  <c r="F166" i="1"/>
  <c r="G165" i="1"/>
  <c r="F168" i="1"/>
  <c r="E166" i="1"/>
  <c r="E165" i="1"/>
  <c r="F165" i="1"/>
  <c r="E168" i="1"/>
  <c r="G163" i="1"/>
  <c r="F163" i="1"/>
  <c r="E163" i="1"/>
  <c r="F162" i="1"/>
  <c r="E162" i="1"/>
  <c r="G127" i="1" l="1"/>
  <c r="H165" i="1"/>
  <c r="I167" i="1"/>
  <c r="H167" i="1"/>
  <c r="H166" i="1"/>
  <c r="H178" i="1"/>
  <c r="H163" i="1"/>
  <c r="H168" i="1"/>
  <c r="H175" i="1"/>
  <c r="I162" i="1"/>
  <c r="H162" i="1"/>
  <c r="G179" i="1"/>
  <c r="G169" i="1"/>
  <c r="E169" i="1"/>
  <c r="F169" i="1"/>
  <c r="E179" i="1"/>
  <c r="F179" i="1"/>
  <c r="F110" i="1"/>
  <c r="E110" i="1"/>
  <c r="G110" i="1"/>
  <c r="G105" i="1"/>
  <c r="F105" i="1"/>
  <c r="F88" i="1"/>
  <c r="H88" i="1" s="1"/>
  <c r="E105" i="1"/>
  <c r="E88" i="1"/>
  <c r="E71" i="1"/>
  <c r="I179" i="1" l="1"/>
  <c r="H169" i="1"/>
  <c r="H179" i="1"/>
  <c r="H110" i="1"/>
  <c r="I169" i="1"/>
  <c r="I105" i="1"/>
  <c r="I88" i="1"/>
  <c r="I110" i="1"/>
  <c r="F71" i="1"/>
  <c r="I71" i="1" l="1"/>
  <c r="H71" i="1"/>
  <c r="G54" i="1"/>
  <c r="F54" i="1"/>
  <c r="E54" i="1"/>
  <c r="H54" i="1" l="1"/>
  <c r="I54" i="1"/>
  <c r="I14" i="1" l="1"/>
  <c r="H17" i="1" l="1"/>
  <c r="F76" i="1" l="1"/>
  <c r="I90" i="1" l="1"/>
  <c r="I25" i="1" l="1"/>
  <c r="I20" i="1"/>
  <c r="H161" i="1" l="1"/>
  <c r="E164" i="1" l="1"/>
  <c r="G160" i="1"/>
  <c r="H160" i="1" s="1"/>
  <c r="H112" i="1"/>
  <c r="F91" i="1"/>
  <c r="G93" i="1"/>
  <c r="I86" i="1"/>
  <c r="I68" i="1"/>
  <c r="H91" i="1" l="1"/>
  <c r="F125" i="1"/>
  <c r="H113" i="1"/>
  <c r="E115" i="1"/>
  <c r="F115" i="1"/>
  <c r="G76" i="1"/>
  <c r="F93" i="1"/>
  <c r="G115" i="1"/>
  <c r="I160" i="1"/>
  <c r="I73" i="1"/>
  <c r="I113" i="1"/>
  <c r="I112" i="1"/>
  <c r="I91" i="1"/>
  <c r="I52" i="1"/>
  <c r="I163" i="1"/>
  <c r="I15" i="1"/>
  <c r="F127" i="1" l="1"/>
  <c r="H125" i="1"/>
  <c r="I125" i="1"/>
  <c r="I93" i="1"/>
  <c r="H93" i="1"/>
  <c r="I76" i="1"/>
  <c r="H76" i="1"/>
  <c r="H115" i="1"/>
  <c r="E59" i="1"/>
  <c r="I115" i="1"/>
  <c r="F59" i="1"/>
  <c r="F124" i="1"/>
  <c r="G124" i="1"/>
  <c r="I57" i="1"/>
  <c r="I56" i="1"/>
  <c r="I124" i="1" l="1"/>
  <c r="H124" i="1"/>
  <c r="H158" i="1"/>
  <c r="H123" i="1"/>
  <c r="H156" i="1"/>
  <c r="I158" i="1"/>
  <c r="H59" i="1"/>
  <c r="I156" i="1"/>
  <c r="I59" i="1"/>
  <c r="E159" i="1"/>
  <c r="E180" i="1" s="1"/>
  <c r="F164" i="1"/>
  <c r="G164" i="1"/>
  <c r="I161" i="1"/>
  <c r="H126" i="1" l="1"/>
  <c r="H155" i="1"/>
  <c r="H157" i="1"/>
  <c r="H164" i="1"/>
  <c r="F159" i="1"/>
  <c r="F180" i="1" s="1"/>
  <c r="I157" i="1"/>
  <c r="G159" i="1"/>
  <c r="G180" i="1" s="1"/>
  <c r="I123" i="1"/>
  <c r="I164" i="1"/>
  <c r="I126" i="1"/>
  <c r="H180" i="1" l="1"/>
  <c r="H159" i="1"/>
  <c r="I122" i="1"/>
  <c r="H122" i="1"/>
  <c r="H127" i="1"/>
  <c r="I159" i="1"/>
  <c r="I180" i="1"/>
  <c r="I127" i="1" l="1"/>
</calcChain>
</file>

<file path=xl/sharedStrings.xml><?xml version="1.0" encoding="utf-8"?>
<sst xmlns="http://schemas.openxmlformats.org/spreadsheetml/2006/main" count="375" uniqueCount="97">
  <si>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</si>
  <si>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</si>
  <si>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</si>
  <si>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</si>
  <si>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</si>
  <si>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</si>
  <si>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</si>
  <si>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</si>
  <si>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</si>
  <si>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</si>
  <si>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</si>
  <si>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</si>
  <si>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</si>
  <si>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</si>
  <si>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</si>
  <si>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</si>
  <si>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</si>
  <si>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</si>
  <si>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</si>
  <si>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</si>
  <si>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</si>
  <si>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</si>
  <si>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</si>
  <si>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</si>
  <si>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</si>
  <si>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</si>
  <si>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</si>
  <si>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</si>
  <si>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</si>
  <si>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</si>
  <si>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</si>
  <si>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</si>
  <si>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</si>
  <si>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</si>
  <si>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</si>
  <si>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</si>
  <si>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</si>
  <si>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</si>
  <si>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</si>
  <si>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</si>
  <si>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Итого по соисполнителям: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</si>
  <si>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</si>
  <si>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</si>
  <si>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</si>
  <si>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>2019 г.</t>
  </si>
  <si>
    <t>К.А. Замесина</t>
  </si>
  <si>
    <t>/   5-00-38 (262)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</si>
  <si>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</si>
  <si>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</si>
  <si>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</si>
  <si>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</si>
  <si>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</si>
  <si>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</si>
  <si>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</si>
  <si>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>Проекты, портфели проектов  (в том числе направленные на реализацию национальных и федеральных проектов Российской Федерации и ХМАО-Югры, муниципальных проектов  реализуемых в составе муниципальной программы):</t>
  </si>
  <si>
    <t>всего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</si>
  <si>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</si>
  <si>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</si>
  <si>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</si>
  <si>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</si>
  <si>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</si>
  <si>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</si>
  <si>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</si>
  <si>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</si>
  <si>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</si>
  <si>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</si>
  <si>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</si>
  <si>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</si>
  <si>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</si>
  <si>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</si>
  <si>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</si>
  <si>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</si>
  <si>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</si>
  <si>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</si>
  <si>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</si>
  <si>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</si>
  <si>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</si>
  <si>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</si>
  <si>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>Инвестиции в объекты муниципальной собственности</t>
  </si>
  <si>
    <t>в том числе инвестиции в обьекты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</si>
  <si>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</si>
  <si>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</si>
  <si>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 xml:space="preserve">ВСЕГО ПО МУНИЦИПАЛЬНОЙ ПРОГРАММЕ:
</t>
  </si>
  <si>
    <t>В отчетном периоде выплачивалось вознаграждение приемным родителям и начислялись страховые взносы во внебюджетные фонды.</t>
  </si>
  <si>
    <t>Текущее содержание 1 штатной единицы специалиста-эксперта по охране труда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</si>
  <si>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</si>
  <si>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</si>
  <si>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Оказание мер поддержки субъектам малого и среднего предпринимательства (4,5)</t>
  </si>
  <si>
    <t>В отчетном периоде подведены итоги следующих конкурсов:                                                                                                -«Лучший специалист по охране труда» среди специалистов по охране труда организаций города Югорска;                                                                                                                                                                                     - Конкурс детского рисунка «Охрана труда глазами детей» среди обучающихся образовательных учреждений города Югорска.                                                                                                                                                                                                                                             -Смотра-конкурса «Лучшая организация работы в области регулирования социально-трудовых отношений и охраны труда» среди работодателей  в города Югорска .                                                                                                                                                                                                                  Победители конкурсов, занявшие 1,2,3 места, награждены Дипломами главы города Югорска, денежными призами и ценными подаками. Средства, предусмотренные на программные мероприятия освоены в полном объеме.</t>
  </si>
  <si>
    <t>01 октября</t>
  </si>
  <si>
    <t>В отчетном периоде заключено 10 соглашений и 15 допсоглашений с сельхозтоваропроизводителями.
Направлено на развитие сельского хозяйства 137 536,8 тыс. рублей, в том числе на поддержку:                                - животноводства - 129 287,6  тыс. рублей;
                   - скотоводства - 7 873,2 тыс. рублей;                                                                                                                   
- МТБ - 376,0 тыс. рублей</t>
  </si>
  <si>
    <t>Дата составления отчета  15 / 10/ 2019</t>
  </si>
  <si>
    <t xml:space="preserve">         За отчетный период: 
- проведено 12 заседаний наблюдательного совета;
- среднее время ожидания в очереди для получения услуг - 1,54 мин.; 
- уровень удовлетворенности граждан качеством предоставления услуг 98,86%. 
Количество услуг: 41772, в т.ч.
- федеральные - 25499 (61,1%);
- региональные - 14093 (33,7%);
- муниципальные - 2180 (5,2%). 
Количество окон приема в МФЦ – 10.
Количество государственных и муниципальных услуг, предоставляемых на базе МФЦ по заключенным соглашениям – всего: 227, в т.ч., федеральных – 62; региональных – 120; муниципальных – 45.
Кроме того, предоставляется 25 услуги для малого и среднего бизнеса и прочих услуг, в том числе:
- АО «Федеральная корпорация по развитию малого и среднего предпринимательства» -8;
- Фонд поддержки предпринимательства - 5;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                                                                                                                 ООО "Тахограф" - 1;
-ПАО "Запсибкомбанк"- 1 услуга;
-АО "Ханты-Мансийский негосударственный пенсионный фонд" - 1 услуга;
-АО "Государственная страховая компания "Югория" - 1 услуга;
- ПАО "Сбербанк" - 1 услуга.</t>
  </si>
  <si>
    <t xml:space="preserve">Заключено Соглашение (от 28.02.2019 № 13/2019 СМП) с ДЭР ХМАО - Югры о предоставление субсидии местному бюджету на реализацию муниципальной подпрограммы на сумму 5 341,51163 тыс. руб.  Проведен 1  Координационный совет по развитию малого и среднего предпринимательства на территории города Югорска. Выплачены субсидии за счет средств местного бюджета 43 СМП на сумму 4 502,8379 тыс. руб. </t>
  </si>
  <si>
    <t xml:space="preserve"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35 875 тыс. рублей:
- фонд оплаты труда и взносы по обязательному социальному страхованию - 29 339,4 тыс. рублей;
- возмещение расходов, связанных со служебными командировками – 490,2 тыс. рублей;
- расходы на компенсацию стоимости проезда к месту отдыха и обратно - 491,6 тыс. рублей;
- возмещение расходов на санаторно-курортное лечение - 701,5 тыс. рублей;
- уплата транспортного налога - 12,9 тыс. рублей;
- уплата налога на имущество - 26 тыс. рублей;
- оплата услуг связи, интернет - 506,2 тыс. рублей,  
- оплата услуг по ТО и ремонту автомобилей – 672,9 тыс. рублей;
- оплата работ, услуг по содержанию имущества – 4,3 тыс. рублей;
- оплата коммунальных услуг - 440,4 тыс. рублей; 
- оплата расходов на ГСМ - 2 292 тыс. рублей; 
- оплата страховки транспортных средств - 43,6 тыс. рублей; 
- оплата услуг по  проведению предрейсовых и медицинских осмотров – 225,4 тыс. рублей;
- оплата образовательных услуг – 23,2 тыс. рублей; 
- социальные пособия и компенсации персоналу в денежной форме (б/л, пособие по уходу за ребенком) – 66,2 тыс. рублей;
- услуги по подключению громкоговорителей – 28 тыс. рублей;
- приобретение канцелярских и хозяйственных товаров  на сумму 476,3 тыс. рублей;
- приобретение громкоговорителей - 34,9 тыс. рублей.
</t>
  </si>
  <si>
    <t xml:space="preserve">В отчетном периоде расходы учреждения в разрезе видов расходов составили – 16 806,5 тыс. руб., из них:  
- фонд оплаты труда и взносы по обязательному социальному страхованию – 14 692,6 тыс. руб.;
- иные выплаты персоналу казенного учреждения, за исключением фонда оплаты труда – 1,4 тыс. руб.; 
- расходы на компенсацию стоимости проезда к месту отдыха и обратно – 300 тыс. руб.;
- возмещение расходов на санаторно-курортное лечение – 523,4 тыс. руб.;
- расходы на прохождение медицинского осмотра – 84,8 тыс. руб.; 
- возмещение расходов, связанных со служебными командировками – 9,9 тыс. руб.;
- социальные пособия и компенсации персоналу в денежной форме – 27 тыс. руб. (оплата больничных листов);
- закупка товаров, работ, услуг в сфере информационно-коммуникационных технологий – 625,0тыс. руб. (Основные расходы по данной статье: за лицензионное обслуживание системы «Парус» на сумму – 546,3 тыс. рублей; оплата неисключительной лицензии на использование базы данных справочной системы «Госфинансы» на сумму – 78,7 тыс. руб.); 
- оплата услуг связи на сумму – 75,6 тыс. руб.;
- оплата коммунальных услуг на сумму – 185,6 тыс. руб.; 
- оплата работ, услуг по содержанию имущества на сумму – 35 тыс. руб.; 
- оплата семинаров на сумму – 32,2 тыс. руб.; 
- приобретение бумаги, канцтоваров и хозяйственных товаров на сумму – 92,6 тыс. руб.;
- уплата налогов, сборов – 121,4 тыс. руб.
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</si>
  <si>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1 046 747,26 рублей, а также заправка картриджей на сумму 199 998,00 рублей; услуги КИБ Гарант за текущую версию374 782,72 рублей.
- Прочая закупка товаров, работ, услуг для обеспечения муниципальных нужд ,  в том числе оплата коммунальных услуг на сумму 729 799,58 рублей; поставка электроэнергии 1 896 638,45 рублей; оплата работ, услуг по содержанию имущества на сумму 589 566,91 рублей; поставка марок и конвертов, услуг спец связи и кабельного телевидения на сумму 169 324,00 рубля.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</si>
</sst>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42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16" xfId="0" applyNumberFormat="1" applyFont="1" applyFill="1" applyBorder="1" applyAlignment="1">
      <alignment horizontal="left" vertical="center" wrapText="1"/>
    </xf>
    <xf numFmtId="164" fontId="1" fillId="0" borderId="17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0" fontId="0" fillId="3" borderId="0" xfId="0" applyFill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4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4" fontId="16" fillId="3" borderId="1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165" fontId="1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1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1" xfId="0" quotePrefix="1" applyFont="1" applyFill="1" applyBorder="1" applyAlignment="1">
      <alignment horizontal="left" vertical="top" wrapText="1"/>
    </xf>
    <xf numFmtId="0" fontId="2" fillId="3" borderId="6" xfId="0" quotePrefix="1" applyFont="1" applyFill="1" applyBorder="1" applyAlignment="1">
      <alignment horizontal="left" vertical="top" wrapText="1"/>
    </xf>
    <xf numFmtId="0" fontId="2" fillId="3" borderId="7" xfId="0" quotePrefix="1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4"/>
  <sheetViews>
    <sheetView tabSelected="1" view="pageBreakPreview" topLeftCell="A170" zoomScale="90" zoomScaleNormal="80" zoomScaleSheetLayoutView="90" workbookViewId="0">
      <selection activeCell="A72" sqref="A72:C76"/>
    </sheetView>
  </sheetViews>
  <sheetFormatPr defaultColWidth="9.140625" defaultRowHeight="15" x14ac:dyDescent="0.25"/>
  <cols>
    <col min="1" max="1" width="7" style="23" customWidth="1"/>
    <col min="2" max="2" width="29.42578125" style="23" customWidth="1"/>
    <col min="3" max="3" width="21" style="23" customWidth="1"/>
    <col min="4" max="4" width="19.85546875" style="23" customWidth="1"/>
    <col min="5" max="5" width="16" style="23" customWidth="1"/>
    <col min="6" max="6" width="13.85546875" style="23" customWidth="1"/>
    <col min="7" max="7" width="15.140625" style="23" customWidth="1"/>
    <col min="8" max="9" width="16.85546875" style="23" customWidth="1"/>
    <col min="10" max="10" width="107.140625" style="23" customWidth="1"/>
    <col min="11" max="11" width="9.140625" style="23"/>
    <col min="12" max="12" width="12.140625" style="23" customWidth="1"/>
    <col min="13" max="13" width="8.5703125" style="23" customWidth="1"/>
    <col min="14" max="14" width="7" style="23" customWidth="1"/>
    <col min="15" max="16384" width="9.140625" style="23"/>
  </cols>
  <sheetData>
    <row r="1" spans="1:12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2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2" ht="15.75" x14ac:dyDescent="0.25">
      <c r="A3" s="2"/>
      <c r="B3" s="2"/>
      <c r="C3" s="2"/>
      <c r="D3" s="3" t="s">
        <v>19</v>
      </c>
      <c r="E3" s="35" t="s">
        <v>20</v>
      </c>
      <c r="F3" s="4" t="s">
        <v>89</v>
      </c>
      <c r="G3" s="5" t="s">
        <v>44</v>
      </c>
      <c r="H3" s="2"/>
      <c r="I3" s="2"/>
      <c r="J3" s="2"/>
    </row>
    <row r="4" spans="1:12" ht="30" customHeight="1" x14ac:dyDescent="0.25">
      <c r="A4" s="112" t="s">
        <v>47</v>
      </c>
      <c r="B4" s="112"/>
      <c r="C4" s="112"/>
      <c r="D4" s="112"/>
      <c r="E4" s="6"/>
      <c r="F4" s="6"/>
      <c r="G4" s="6"/>
      <c r="H4" s="6"/>
      <c r="I4" s="6"/>
      <c r="J4" s="6"/>
    </row>
    <row r="5" spans="1:12" ht="15.75" x14ac:dyDescent="0.25">
      <c r="A5" s="109" t="s">
        <v>34</v>
      </c>
      <c r="B5" s="109"/>
      <c r="C5" s="109"/>
      <c r="D5" s="110"/>
      <c r="E5" s="7"/>
      <c r="F5" s="7"/>
      <c r="G5" s="7"/>
      <c r="H5" s="7"/>
      <c r="I5" s="7"/>
      <c r="J5" s="7"/>
      <c r="L5" s="24"/>
    </row>
    <row r="6" spans="1:12" ht="30.75" customHeight="1" x14ac:dyDescent="0.25">
      <c r="A6" s="113" t="s">
        <v>58</v>
      </c>
      <c r="B6" s="114"/>
      <c r="C6" s="114"/>
      <c r="D6" s="114"/>
      <c r="E6" s="7"/>
      <c r="F6" s="7"/>
      <c r="G6" s="7"/>
      <c r="H6" s="7"/>
      <c r="I6" s="7"/>
      <c r="J6" s="7"/>
    </row>
    <row r="7" spans="1:12" ht="15.75" x14ac:dyDescent="0.25">
      <c r="A7" s="111" t="s">
        <v>35</v>
      </c>
      <c r="B7" s="111"/>
      <c r="C7" s="111"/>
      <c r="D7" s="111"/>
      <c r="E7" s="7"/>
      <c r="F7" s="7"/>
      <c r="G7" s="7"/>
      <c r="H7" s="7"/>
      <c r="I7" s="7"/>
      <c r="J7" s="7"/>
    </row>
    <row r="8" spans="1:12" ht="27.75" customHeight="1" x14ac:dyDescent="0.25">
      <c r="A8" s="115" t="s">
        <v>2</v>
      </c>
      <c r="B8" s="115" t="s">
        <v>36</v>
      </c>
      <c r="C8" s="115" t="s">
        <v>37</v>
      </c>
      <c r="D8" s="115" t="s">
        <v>3</v>
      </c>
      <c r="E8" s="115" t="s">
        <v>4</v>
      </c>
      <c r="F8" s="115" t="s">
        <v>5</v>
      </c>
      <c r="G8" s="115" t="s">
        <v>21</v>
      </c>
      <c r="H8" s="115" t="s">
        <v>6</v>
      </c>
      <c r="I8" s="115"/>
      <c r="J8" s="115" t="s">
        <v>39</v>
      </c>
      <c r="K8" s="25"/>
    </row>
    <row r="9" spans="1:12" ht="35.25" customHeight="1" x14ac:dyDescent="0.25">
      <c r="A9" s="115"/>
      <c r="B9" s="115"/>
      <c r="C9" s="115"/>
      <c r="D9" s="115"/>
      <c r="E9" s="115"/>
      <c r="F9" s="115"/>
      <c r="G9" s="115"/>
      <c r="H9" s="34" t="s">
        <v>7</v>
      </c>
      <c r="I9" s="34" t="s">
        <v>8</v>
      </c>
      <c r="J9" s="115"/>
    </row>
    <row r="10" spans="1:12" ht="64.5" customHeight="1" x14ac:dyDescent="0.25">
      <c r="A10" s="115"/>
      <c r="B10" s="115"/>
      <c r="C10" s="115"/>
      <c r="D10" s="115"/>
      <c r="E10" s="115"/>
      <c r="F10" s="115"/>
      <c r="G10" s="115"/>
      <c r="H10" s="34" t="s">
        <v>38</v>
      </c>
      <c r="I10" s="34" t="s">
        <v>9</v>
      </c>
      <c r="J10" s="115"/>
    </row>
    <row r="11" spans="1:12" ht="15.75" x14ac:dyDescent="0.25">
      <c r="A11" s="34">
        <v>1</v>
      </c>
      <c r="B11" s="34">
        <v>2</v>
      </c>
      <c r="C11" s="34">
        <v>3</v>
      </c>
      <c r="D11" s="34">
        <v>4</v>
      </c>
      <c r="E11" s="34">
        <v>5</v>
      </c>
      <c r="F11" s="34">
        <v>6</v>
      </c>
      <c r="G11" s="34">
        <v>7</v>
      </c>
      <c r="H11" s="34">
        <v>8</v>
      </c>
      <c r="I11" s="34">
        <v>9</v>
      </c>
      <c r="J11" s="34">
        <v>10</v>
      </c>
    </row>
    <row r="12" spans="1:12" ht="20.25" customHeight="1" x14ac:dyDescent="0.25">
      <c r="A12" s="116" t="s">
        <v>63</v>
      </c>
      <c r="B12" s="116"/>
      <c r="C12" s="116"/>
      <c r="D12" s="116"/>
      <c r="E12" s="116"/>
      <c r="F12" s="116"/>
      <c r="G12" s="116"/>
      <c r="H12" s="116"/>
      <c r="I12" s="116"/>
      <c r="J12" s="116"/>
      <c r="L12" s="24"/>
    </row>
    <row r="13" spans="1:12" ht="42" customHeight="1" x14ac:dyDescent="0.25">
      <c r="A13" s="106" t="s">
        <v>53</v>
      </c>
      <c r="B13" s="96" t="s">
        <v>48</v>
      </c>
      <c r="C13" s="89" t="s">
        <v>50</v>
      </c>
      <c r="D13" s="48" t="s">
        <v>10</v>
      </c>
      <c r="E13" s="60">
        <v>9184.1</v>
      </c>
      <c r="F13" s="60">
        <v>9184.1</v>
      </c>
      <c r="G13" s="61">
        <v>7258.6</v>
      </c>
      <c r="H13" s="62">
        <f>G13-F13</f>
        <v>-1925.5</v>
      </c>
      <c r="I13" s="62">
        <f>(G13/F13)*100</f>
        <v>79.034418179244568</v>
      </c>
      <c r="J13" s="139" t="s">
        <v>96</v>
      </c>
    </row>
    <row r="14" spans="1:12" ht="49.5" customHeight="1" x14ac:dyDescent="0.25">
      <c r="A14" s="97"/>
      <c r="B14" s="97"/>
      <c r="C14" s="89"/>
      <c r="D14" s="48" t="s">
        <v>12</v>
      </c>
      <c r="E14" s="63">
        <v>15277.1</v>
      </c>
      <c r="F14" s="60">
        <v>15277.1</v>
      </c>
      <c r="G14" s="64">
        <v>9032.6</v>
      </c>
      <c r="H14" s="62">
        <f>G14-F14</f>
        <v>-6244.5</v>
      </c>
      <c r="I14" s="62">
        <f>(G14/F14)*100</f>
        <v>59.125095731519728</v>
      </c>
      <c r="J14" s="140"/>
    </row>
    <row r="15" spans="1:12" ht="23.25" customHeight="1" x14ac:dyDescent="0.25">
      <c r="A15" s="97"/>
      <c r="B15" s="97"/>
      <c r="C15" s="89"/>
      <c r="D15" s="48" t="s">
        <v>13</v>
      </c>
      <c r="E15" s="63">
        <v>140703.29999999999</v>
      </c>
      <c r="F15" s="63">
        <v>140703.29999999999</v>
      </c>
      <c r="G15" s="64">
        <v>106109.7</v>
      </c>
      <c r="H15" s="62">
        <f>G15-F15</f>
        <v>-34593.599999999991</v>
      </c>
      <c r="I15" s="62">
        <f t="shared" ref="I15:I35" si="0">(G15/F15)*100</f>
        <v>75.413796264906381</v>
      </c>
      <c r="J15" s="140"/>
    </row>
    <row r="16" spans="1:12" ht="45" customHeight="1" x14ac:dyDescent="0.25">
      <c r="A16" s="97"/>
      <c r="B16" s="97"/>
      <c r="C16" s="89"/>
      <c r="D16" s="48" t="s">
        <v>14</v>
      </c>
      <c r="E16" s="49">
        <v>0</v>
      </c>
      <c r="F16" s="62">
        <v>0</v>
      </c>
      <c r="G16" s="62">
        <v>0</v>
      </c>
      <c r="H16" s="62">
        <f>G16-F16</f>
        <v>0</v>
      </c>
      <c r="I16" s="62">
        <v>0</v>
      </c>
      <c r="J16" s="140"/>
    </row>
    <row r="17" spans="1:10" ht="19.5" customHeight="1" x14ac:dyDescent="0.25">
      <c r="A17" s="97"/>
      <c r="B17" s="97"/>
      <c r="C17" s="89"/>
      <c r="D17" s="51" t="s">
        <v>16</v>
      </c>
      <c r="E17" s="52">
        <f>SUM(E13,E14,E15)</f>
        <v>165164.5</v>
      </c>
      <c r="F17" s="65">
        <f>SUM(F13,F14,F15)</f>
        <v>165164.5</v>
      </c>
      <c r="G17" s="65">
        <f>SUM(G13,G14,G15)</f>
        <v>122400.9</v>
      </c>
      <c r="H17" s="65">
        <f>G17-F17</f>
        <v>-42763.600000000006</v>
      </c>
      <c r="I17" s="65">
        <f>(G17/F17)*100</f>
        <v>74.108479727786531</v>
      </c>
      <c r="J17" s="141"/>
    </row>
    <row r="18" spans="1:10" ht="30" customHeight="1" x14ac:dyDescent="0.25">
      <c r="A18" s="97"/>
      <c r="B18" s="97"/>
      <c r="C18" s="89" t="s">
        <v>27</v>
      </c>
      <c r="D18" s="48" t="s">
        <v>10</v>
      </c>
      <c r="E18" s="49">
        <v>0</v>
      </c>
      <c r="F18" s="49">
        <v>0</v>
      </c>
      <c r="G18" s="49">
        <v>0</v>
      </c>
      <c r="H18" s="49">
        <f t="shared" ref="H18:H37" si="1">G18-F18</f>
        <v>0</v>
      </c>
      <c r="I18" s="49">
        <v>0</v>
      </c>
      <c r="J18" s="136" t="s">
        <v>95</v>
      </c>
    </row>
    <row r="19" spans="1:10" ht="48.75" customHeight="1" x14ac:dyDescent="0.25">
      <c r="A19" s="97"/>
      <c r="B19" s="97"/>
      <c r="C19" s="89"/>
      <c r="D19" s="48" t="s">
        <v>12</v>
      </c>
      <c r="E19" s="49">
        <v>0</v>
      </c>
      <c r="F19" s="49">
        <v>0</v>
      </c>
      <c r="G19" s="49">
        <v>0</v>
      </c>
      <c r="H19" s="49">
        <f t="shared" si="1"/>
        <v>0</v>
      </c>
      <c r="I19" s="49">
        <v>0</v>
      </c>
      <c r="J19" s="137"/>
    </row>
    <row r="20" spans="1:10" ht="25.5" customHeight="1" x14ac:dyDescent="0.25">
      <c r="A20" s="97"/>
      <c r="B20" s="97"/>
      <c r="C20" s="89"/>
      <c r="D20" s="48" t="s">
        <v>13</v>
      </c>
      <c r="E20" s="49">
        <v>19800</v>
      </c>
      <c r="F20" s="49">
        <v>19800</v>
      </c>
      <c r="G20" s="49">
        <v>16806.5</v>
      </c>
      <c r="H20" s="53">
        <f t="shared" si="1"/>
        <v>-2993.5</v>
      </c>
      <c r="I20" s="49">
        <f t="shared" ref="I20:I25" si="2">(G20/F20)*100</f>
        <v>84.881313131313135</v>
      </c>
      <c r="J20" s="137"/>
    </row>
    <row r="21" spans="1:10" ht="48.75" customHeight="1" x14ac:dyDescent="0.25">
      <c r="A21" s="97"/>
      <c r="B21" s="97"/>
      <c r="C21" s="89"/>
      <c r="D21" s="48" t="s">
        <v>14</v>
      </c>
      <c r="E21" s="49">
        <v>0</v>
      </c>
      <c r="F21" s="49">
        <v>0</v>
      </c>
      <c r="G21" s="49">
        <v>0</v>
      </c>
      <c r="H21" s="49">
        <f t="shared" si="1"/>
        <v>0</v>
      </c>
      <c r="I21" s="49">
        <v>0</v>
      </c>
      <c r="J21" s="137"/>
    </row>
    <row r="22" spans="1:10" ht="120.75" customHeight="1" x14ac:dyDescent="0.25">
      <c r="A22" s="97"/>
      <c r="B22" s="97"/>
      <c r="C22" s="89"/>
      <c r="D22" s="51" t="s">
        <v>16</v>
      </c>
      <c r="E22" s="52">
        <f>SUM(E18,E19,E20)</f>
        <v>19800</v>
      </c>
      <c r="F22" s="52">
        <f>SUM(F18,F19,F20)</f>
        <v>19800</v>
      </c>
      <c r="G22" s="52">
        <f>SUM(G18,G19,G20)</f>
        <v>16806.5</v>
      </c>
      <c r="H22" s="54">
        <f t="shared" si="1"/>
        <v>-2993.5</v>
      </c>
      <c r="I22" s="52">
        <f>(G22/F22)*100</f>
        <v>84.881313131313135</v>
      </c>
      <c r="J22" s="138"/>
    </row>
    <row r="23" spans="1:10" ht="38.25" customHeight="1" x14ac:dyDescent="0.25">
      <c r="A23" s="97"/>
      <c r="B23" s="97"/>
      <c r="C23" s="89" t="s">
        <v>28</v>
      </c>
      <c r="D23" s="48" t="s">
        <v>10</v>
      </c>
      <c r="E23" s="49">
        <v>0</v>
      </c>
      <c r="F23" s="49">
        <v>0</v>
      </c>
      <c r="G23" s="49">
        <v>0</v>
      </c>
      <c r="H23" s="49">
        <f t="shared" si="1"/>
        <v>0</v>
      </c>
      <c r="I23" s="49">
        <v>0</v>
      </c>
      <c r="J23" s="136" t="s">
        <v>94</v>
      </c>
    </row>
    <row r="24" spans="1:10" ht="48.75" customHeight="1" x14ac:dyDescent="0.25">
      <c r="A24" s="97"/>
      <c r="B24" s="97"/>
      <c r="C24" s="89"/>
      <c r="D24" s="48" t="s">
        <v>12</v>
      </c>
      <c r="E24" s="49">
        <v>0</v>
      </c>
      <c r="F24" s="49">
        <v>0</v>
      </c>
      <c r="G24" s="49">
        <v>0</v>
      </c>
      <c r="H24" s="49">
        <f t="shared" si="1"/>
        <v>0</v>
      </c>
      <c r="I24" s="49">
        <v>0</v>
      </c>
      <c r="J24" s="137"/>
    </row>
    <row r="25" spans="1:10" ht="23.25" customHeight="1" x14ac:dyDescent="0.25">
      <c r="A25" s="97"/>
      <c r="B25" s="97"/>
      <c r="C25" s="89"/>
      <c r="D25" s="48" t="s">
        <v>13</v>
      </c>
      <c r="E25" s="49">
        <v>44393</v>
      </c>
      <c r="F25" s="49">
        <v>44393</v>
      </c>
      <c r="G25" s="50">
        <v>35875</v>
      </c>
      <c r="H25" s="49">
        <f t="shared" si="1"/>
        <v>-8518</v>
      </c>
      <c r="I25" s="49">
        <f t="shared" si="2"/>
        <v>80.812290225936522</v>
      </c>
      <c r="J25" s="137"/>
    </row>
    <row r="26" spans="1:10" ht="47.25" customHeight="1" x14ac:dyDescent="0.25">
      <c r="A26" s="97"/>
      <c r="B26" s="97"/>
      <c r="C26" s="89"/>
      <c r="D26" s="48" t="s">
        <v>14</v>
      </c>
      <c r="E26" s="49">
        <v>0</v>
      </c>
      <c r="F26" s="49">
        <v>0</v>
      </c>
      <c r="G26" s="49">
        <v>0</v>
      </c>
      <c r="H26" s="49">
        <f t="shared" si="1"/>
        <v>0</v>
      </c>
      <c r="I26" s="49">
        <v>0</v>
      </c>
      <c r="J26" s="137"/>
    </row>
    <row r="27" spans="1:10" ht="206.25" customHeight="1" x14ac:dyDescent="0.25">
      <c r="A27" s="98"/>
      <c r="B27" s="98"/>
      <c r="C27" s="89"/>
      <c r="D27" s="51" t="s">
        <v>16</v>
      </c>
      <c r="E27" s="52">
        <f>SUM(E23,E24,E25)</f>
        <v>44393</v>
      </c>
      <c r="F27" s="52">
        <f>SUM(F23,F24,F25)</f>
        <v>44393</v>
      </c>
      <c r="G27" s="52">
        <f>SUM(G23,G24,G25)</f>
        <v>35875</v>
      </c>
      <c r="H27" s="52">
        <f t="shared" si="1"/>
        <v>-8518</v>
      </c>
      <c r="I27" s="52">
        <f>(G27/F27)*100</f>
        <v>80.812290225936522</v>
      </c>
      <c r="J27" s="138"/>
    </row>
    <row r="28" spans="1:10" ht="36.75" customHeight="1" x14ac:dyDescent="0.25">
      <c r="A28" s="106" t="s">
        <v>52</v>
      </c>
      <c r="B28" s="96" t="s">
        <v>51</v>
      </c>
      <c r="C28" s="96" t="s">
        <v>49</v>
      </c>
      <c r="D28" s="48" t="s">
        <v>10</v>
      </c>
      <c r="E28" s="49">
        <v>0</v>
      </c>
      <c r="F28" s="49">
        <v>0</v>
      </c>
      <c r="G28" s="49">
        <v>0</v>
      </c>
      <c r="H28" s="49">
        <f t="shared" si="1"/>
        <v>0</v>
      </c>
      <c r="I28" s="49">
        <v>0</v>
      </c>
      <c r="J28" s="139" t="s">
        <v>83</v>
      </c>
    </row>
    <row r="29" spans="1:10" ht="48.75" customHeight="1" x14ac:dyDescent="0.25">
      <c r="A29" s="97"/>
      <c r="B29" s="97"/>
      <c r="C29" s="91"/>
      <c r="D29" s="48" t="s">
        <v>12</v>
      </c>
      <c r="E29" s="49">
        <v>67417.7</v>
      </c>
      <c r="F29" s="49">
        <v>67417.7</v>
      </c>
      <c r="G29" s="49">
        <v>30585</v>
      </c>
      <c r="H29" s="49">
        <f t="shared" si="1"/>
        <v>-36832.699999999997</v>
      </c>
      <c r="I29" s="49">
        <f t="shared" ref="I29" si="3">(G29/F29)*100</f>
        <v>45.366424544296237</v>
      </c>
      <c r="J29" s="97"/>
    </row>
    <row r="30" spans="1:10" ht="21.75" customHeight="1" x14ac:dyDescent="0.25">
      <c r="A30" s="97"/>
      <c r="B30" s="97"/>
      <c r="C30" s="91"/>
      <c r="D30" s="48" t="s">
        <v>13</v>
      </c>
      <c r="E30" s="49">
        <v>0</v>
      </c>
      <c r="F30" s="49">
        <v>0</v>
      </c>
      <c r="G30" s="49">
        <v>0</v>
      </c>
      <c r="H30" s="49">
        <f t="shared" si="1"/>
        <v>0</v>
      </c>
      <c r="I30" s="49">
        <v>0</v>
      </c>
      <c r="J30" s="97"/>
    </row>
    <row r="31" spans="1:10" ht="51.75" customHeight="1" x14ac:dyDescent="0.25">
      <c r="A31" s="97"/>
      <c r="B31" s="97"/>
      <c r="C31" s="91"/>
      <c r="D31" s="48" t="s">
        <v>14</v>
      </c>
      <c r="E31" s="49">
        <v>0</v>
      </c>
      <c r="F31" s="49">
        <v>0</v>
      </c>
      <c r="G31" s="49">
        <v>0</v>
      </c>
      <c r="H31" s="49">
        <f t="shared" si="1"/>
        <v>0</v>
      </c>
      <c r="I31" s="49">
        <v>0</v>
      </c>
      <c r="J31" s="97"/>
    </row>
    <row r="32" spans="1:10" ht="23.25" customHeight="1" x14ac:dyDescent="0.25">
      <c r="A32" s="98"/>
      <c r="B32" s="98"/>
      <c r="C32" s="92"/>
      <c r="D32" s="51" t="s">
        <v>16</v>
      </c>
      <c r="E32" s="52">
        <f>E29</f>
        <v>67417.7</v>
      </c>
      <c r="F32" s="52">
        <f>F29</f>
        <v>67417.7</v>
      </c>
      <c r="G32" s="52">
        <f>G29</f>
        <v>30585</v>
      </c>
      <c r="H32" s="52">
        <f t="shared" si="1"/>
        <v>-36832.699999999997</v>
      </c>
      <c r="I32" s="52">
        <f>(G32/F32)*100</f>
        <v>45.366424544296237</v>
      </c>
      <c r="J32" s="98"/>
    </row>
    <row r="33" spans="1:13" ht="36" customHeight="1" x14ac:dyDescent="0.25">
      <c r="A33" s="117" t="s">
        <v>59</v>
      </c>
      <c r="B33" s="118"/>
      <c r="C33" s="119"/>
      <c r="D33" s="66" t="s">
        <v>10</v>
      </c>
      <c r="E33" s="52">
        <f>E13+E18+E23</f>
        <v>9184.1</v>
      </c>
      <c r="F33" s="52">
        <f>F13+F18+F23</f>
        <v>9184.1</v>
      </c>
      <c r="G33" s="52">
        <f>G13+G18+G23</f>
        <v>7258.6</v>
      </c>
      <c r="H33" s="52">
        <f t="shared" si="1"/>
        <v>-1925.5</v>
      </c>
      <c r="I33" s="52">
        <f t="shared" si="0"/>
        <v>79.034418179244568</v>
      </c>
      <c r="J33" s="67" t="s">
        <v>11</v>
      </c>
    </row>
    <row r="34" spans="1:13" ht="47.25" x14ac:dyDescent="0.25">
      <c r="A34" s="120"/>
      <c r="B34" s="121"/>
      <c r="C34" s="122"/>
      <c r="D34" s="66" t="s">
        <v>12</v>
      </c>
      <c r="E34" s="52">
        <f>E14+E19+E24+E29</f>
        <v>82694.8</v>
      </c>
      <c r="F34" s="52">
        <f>F14+F19+F24+F29</f>
        <v>82694.8</v>
      </c>
      <c r="G34" s="52">
        <f>G14+G19+G24+G29</f>
        <v>39617.599999999999</v>
      </c>
      <c r="H34" s="52">
        <f t="shared" si="1"/>
        <v>-43077.200000000004</v>
      </c>
      <c r="I34" s="52">
        <f t="shared" si="0"/>
        <v>47.908211882730228</v>
      </c>
      <c r="J34" s="67" t="s">
        <v>11</v>
      </c>
      <c r="L34" s="26"/>
      <c r="M34" s="26"/>
    </row>
    <row r="35" spans="1:13" ht="15.75" x14ac:dyDescent="0.25">
      <c r="A35" s="120"/>
      <c r="B35" s="121"/>
      <c r="C35" s="122"/>
      <c r="D35" s="66" t="s">
        <v>13</v>
      </c>
      <c r="E35" s="52">
        <f>E15+E20+E25</f>
        <v>204896.3</v>
      </c>
      <c r="F35" s="52">
        <f>F15+F20+F25</f>
        <v>204896.3</v>
      </c>
      <c r="G35" s="52">
        <f>G15+G20+G25</f>
        <v>158791.20000000001</v>
      </c>
      <c r="H35" s="52">
        <f t="shared" si="1"/>
        <v>-46105.099999999977</v>
      </c>
      <c r="I35" s="52">
        <f t="shared" si="0"/>
        <v>77.498324762331009</v>
      </c>
      <c r="J35" s="67" t="s">
        <v>11</v>
      </c>
      <c r="L35" s="27"/>
      <c r="M35" s="27"/>
    </row>
    <row r="36" spans="1:13" ht="47.25" x14ac:dyDescent="0.25">
      <c r="A36" s="120"/>
      <c r="B36" s="121"/>
      <c r="C36" s="122"/>
      <c r="D36" s="66" t="s">
        <v>14</v>
      </c>
      <c r="E36" s="52">
        <f>SUM(E16,E21,E26)</f>
        <v>0</v>
      </c>
      <c r="F36" s="52">
        <f>SUM(F16,F21,F26)</f>
        <v>0</v>
      </c>
      <c r="G36" s="52">
        <f>SUM(G16,G26,G21)</f>
        <v>0</v>
      </c>
      <c r="H36" s="52">
        <f>G36-F36</f>
        <v>0</v>
      </c>
      <c r="I36" s="52">
        <v>0</v>
      </c>
      <c r="J36" s="67" t="s">
        <v>11</v>
      </c>
      <c r="L36" s="27"/>
      <c r="M36" s="27"/>
    </row>
    <row r="37" spans="1:13" ht="20.25" customHeight="1" x14ac:dyDescent="0.25">
      <c r="A37" s="123"/>
      <c r="B37" s="124"/>
      <c r="C37" s="125"/>
      <c r="D37" s="66" t="s">
        <v>16</v>
      </c>
      <c r="E37" s="52">
        <f>SUM(E33,E34,E35)</f>
        <v>296775.2</v>
      </c>
      <c r="F37" s="52">
        <f>SUM(F33,F34,F35)</f>
        <v>296775.2</v>
      </c>
      <c r="G37" s="65">
        <f>SUM(G33,G34,G35,G36)</f>
        <v>205667.40000000002</v>
      </c>
      <c r="H37" s="52">
        <f t="shared" si="1"/>
        <v>-91107.799999999988</v>
      </c>
      <c r="I37" s="52">
        <f>(G37/F37)*100</f>
        <v>69.300736719240703</v>
      </c>
      <c r="J37" s="67" t="s">
        <v>11</v>
      </c>
      <c r="L37" s="27"/>
      <c r="M37" s="27"/>
    </row>
    <row r="38" spans="1:13" ht="24" customHeight="1" x14ac:dyDescent="0.25">
      <c r="A38" s="80" t="s">
        <v>15</v>
      </c>
      <c r="B38" s="81"/>
      <c r="C38" s="81"/>
      <c r="D38" s="81"/>
      <c r="E38" s="81"/>
      <c r="F38" s="81"/>
      <c r="G38" s="81"/>
      <c r="H38" s="81"/>
      <c r="I38" s="81"/>
      <c r="J38" s="81"/>
      <c r="K38" s="36"/>
      <c r="L38" s="36"/>
      <c r="M38" s="37"/>
    </row>
    <row r="39" spans="1:13" ht="15" customHeight="1" x14ac:dyDescent="0.25">
      <c r="A39" s="82"/>
      <c r="B39" s="85" t="s">
        <v>54</v>
      </c>
      <c r="C39" s="70"/>
      <c r="D39" s="71" t="s">
        <v>55</v>
      </c>
      <c r="E39" s="72">
        <f>E40+E41+E42+E43</f>
        <v>0</v>
      </c>
      <c r="F39" s="72">
        <f t="shared" ref="F39:M39" si="4">F40+F41+F42</f>
        <v>0</v>
      </c>
      <c r="G39" s="72">
        <f t="shared" si="4"/>
        <v>0</v>
      </c>
      <c r="H39" s="72">
        <f t="shared" si="4"/>
        <v>0</v>
      </c>
      <c r="I39" s="72">
        <f t="shared" si="4"/>
        <v>0</v>
      </c>
      <c r="J39" s="72" t="s">
        <v>11</v>
      </c>
      <c r="K39" s="38">
        <f t="shared" si="4"/>
        <v>0</v>
      </c>
      <c r="L39" s="38">
        <f t="shared" si="4"/>
        <v>0</v>
      </c>
      <c r="M39" s="38">
        <f t="shared" si="4"/>
        <v>0</v>
      </c>
    </row>
    <row r="40" spans="1:13" ht="33" customHeight="1" x14ac:dyDescent="0.25">
      <c r="A40" s="83"/>
      <c r="B40" s="86"/>
      <c r="C40" s="70"/>
      <c r="D40" s="71" t="s">
        <v>10</v>
      </c>
      <c r="E40" s="72">
        <f>SUM(F40:M40)</f>
        <v>0</v>
      </c>
      <c r="F40" s="72">
        <v>0</v>
      </c>
      <c r="G40" s="72">
        <v>0</v>
      </c>
      <c r="H40" s="72">
        <v>0</v>
      </c>
      <c r="I40" s="72">
        <v>0</v>
      </c>
      <c r="J40" s="72" t="s">
        <v>11</v>
      </c>
      <c r="K40" s="38">
        <v>0</v>
      </c>
      <c r="L40" s="38">
        <v>0</v>
      </c>
      <c r="M40" s="38">
        <v>0</v>
      </c>
    </row>
    <row r="41" spans="1:13" ht="51.75" customHeight="1" x14ac:dyDescent="0.25">
      <c r="A41" s="83"/>
      <c r="B41" s="86"/>
      <c r="C41" s="70"/>
      <c r="D41" s="71" t="s">
        <v>12</v>
      </c>
      <c r="E41" s="72">
        <f>SUM(F41:M41)</f>
        <v>0</v>
      </c>
      <c r="F41" s="72">
        <v>0</v>
      </c>
      <c r="G41" s="72">
        <v>0</v>
      </c>
      <c r="H41" s="72">
        <v>0</v>
      </c>
      <c r="I41" s="72">
        <v>0</v>
      </c>
      <c r="J41" s="72" t="s">
        <v>11</v>
      </c>
      <c r="K41" s="38">
        <v>0</v>
      </c>
      <c r="L41" s="38">
        <v>0</v>
      </c>
      <c r="M41" s="38">
        <v>0</v>
      </c>
    </row>
    <row r="42" spans="1:13" ht="30" customHeight="1" x14ac:dyDescent="0.25">
      <c r="A42" s="83"/>
      <c r="B42" s="86"/>
      <c r="C42" s="70"/>
      <c r="D42" s="71" t="s">
        <v>56</v>
      </c>
      <c r="E42" s="72">
        <f>SUM(F42:M42)</f>
        <v>0</v>
      </c>
      <c r="F42" s="73">
        <v>0</v>
      </c>
      <c r="G42" s="73">
        <v>0</v>
      </c>
      <c r="H42" s="73">
        <v>0</v>
      </c>
      <c r="I42" s="73">
        <v>0</v>
      </c>
      <c r="J42" s="72" t="s">
        <v>11</v>
      </c>
      <c r="K42" s="39">
        <v>0</v>
      </c>
      <c r="L42" s="39">
        <v>0</v>
      </c>
      <c r="M42" s="39">
        <v>0</v>
      </c>
    </row>
    <row r="43" spans="1:13" ht="49.5" customHeight="1" x14ac:dyDescent="0.25">
      <c r="A43" s="84"/>
      <c r="B43" s="87"/>
      <c r="C43" s="70"/>
      <c r="D43" s="71" t="s">
        <v>14</v>
      </c>
      <c r="E43" s="72">
        <f>SUM(F43:M43)</f>
        <v>0</v>
      </c>
      <c r="F43" s="73">
        <v>0</v>
      </c>
      <c r="G43" s="73">
        <v>0</v>
      </c>
      <c r="H43" s="73">
        <v>0</v>
      </c>
      <c r="I43" s="73">
        <v>0</v>
      </c>
      <c r="J43" s="72" t="s">
        <v>11</v>
      </c>
      <c r="K43" s="39">
        <v>0</v>
      </c>
      <c r="L43" s="39">
        <v>0</v>
      </c>
      <c r="M43" s="39">
        <v>0</v>
      </c>
    </row>
    <row r="44" spans="1:13" ht="18.75" customHeight="1" x14ac:dyDescent="0.25">
      <c r="A44" s="94" t="s">
        <v>64</v>
      </c>
      <c r="B44" s="94"/>
      <c r="C44" s="94"/>
      <c r="D44" s="94"/>
      <c r="E44" s="94"/>
      <c r="F44" s="94"/>
      <c r="G44" s="94"/>
      <c r="H44" s="94"/>
      <c r="I44" s="94"/>
      <c r="J44" s="94"/>
      <c r="L44" s="27"/>
      <c r="M44" s="27"/>
    </row>
    <row r="45" spans="1:13" ht="30.75" customHeight="1" x14ac:dyDescent="0.25">
      <c r="A45" s="106" t="s">
        <v>57</v>
      </c>
      <c r="B45" s="96" t="s">
        <v>87</v>
      </c>
      <c r="C45" s="96" t="s">
        <v>58</v>
      </c>
      <c r="D45" s="48" t="s">
        <v>10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96" t="s">
        <v>93</v>
      </c>
      <c r="L45" s="27"/>
      <c r="M45" s="27"/>
    </row>
    <row r="46" spans="1:13" ht="50.25" customHeight="1" x14ac:dyDescent="0.25">
      <c r="A46" s="126"/>
      <c r="B46" s="97"/>
      <c r="C46" s="127"/>
      <c r="D46" s="48" t="s">
        <v>12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97"/>
      <c r="L46" s="27"/>
      <c r="M46" s="27"/>
    </row>
    <row r="47" spans="1:13" ht="19.5" customHeight="1" x14ac:dyDescent="0.25">
      <c r="A47" s="126"/>
      <c r="B47" s="97"/>
      <c r="C47" s="127"/>
      <c r="D47" s="48" t="s">
        <v>13</v>
      </c>
      <c r="E47" s="49">
        <v>400</v>
      </c>
      <c r="F47" s="49">
        <v>400</v>
      </c>
      <c r="G47" s="57">
        <v>0</v>
      </c>
      <c r="H47" s="57">
        <v>0</v>
      </c>
      <c r="I47" s="57">
        <v>0</v>
      </c>
      <c r="J47" s="97"/>
      <c r="L47" s="27"/>
      <c r="M47" s="27"/>
    </row>
    <row r="48" spans="1:13" ht="52.5" customHeight="1" x14ac:dyDescent="0.25">
      <c r="A48" s="126"/>
      <c r="B48" s="97"/>
      <c r="C48" s="127"/>
      <c r="D48" s="48" t="s">
        <v>14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97"/>
      <c r="L48" s="27"/>
      <c r="M48" s="27"/>
    </row>
    <row r="49" spans="1:13" ht="20.25" customHeight="1" x14ac:dyDescent="0.25">
      <c r="A49" s="58"/>
      <c r="B49" s="98"/>
      <c r="C49" s="128"/>
      <c r="D49" s="51" t="s">
        <v>16</v>
      </c>
      <c r="E49" s="59">
        <f>E45+E46+E47+E48</f>
        <v>400</v>
      </c>
      <c r="F49" s="59">
        <f>F45+F46+F47+F48</f>
        <v>400</v>
      </c>
      <c r="G49" s="59">
        <f>G45+G46+G47+G48</f>
        <v>0</v>
      </c>
      <c r="H49" s="59">
        <f>H45+H46+H47+H48</f>
        <v>0</v>
      </c>
      <c r="I49" s="59">
        <f>I45+I46+I47+I48</f>
        <v>0</v>
      </c>
      <c r="J49" s="97"/>
      <c r="L49" s="27"/>
      <c r="M49" s="27"/>
    </row>
    <row r="50" spans="1:13" ht="31.5" customHeight="1" x14ac:dyDescent="0.25">
      <c r="A50" s="95" t="s">
        <v>85</v>
      </c>
      <c r="B50" s="89" t="s">
        <v>86</v>
      </c>
      <c r="C50" s="89" t="s">
        <v>58</v>
      </c>
      <c r="D50" s="48" t="s">
        <v>10</v>
      </c>
      <c r="E50" s="49">
        <v>0</v>
      </c>
      <c r="F50" s="49">
        <v>0</v>
      </c>
      <c r="G50" s="49">
        <v>0</v>
      </c>
      <c r="H50" s="49">
        <f>G50-F50</f>
        <v>0</v>
      </c>
      <c r="I50" s="49">
        <v>0</v>
      </c>
      <c r="J50" s="97"/>
    </row>
    <row r="51" spans="1:13" ht="39" customHeight="1" x14ac:dyDescent="0.25">
      <c r="A51" s="95"/>
      <c r="B51" s="89"/>
      <c r="C51" s="89"/>
      <c r="D51" s="48" t="s">
        <v>12</v>
      </c>
      <c r="E51" s="49">
        <v>4593.7</v>
      </c>
      <c r="F51" s="49">
        <v>4593.7</v>
      </c>
      <c r="G51" s="49">
        <v>3872.4</v>
      </c>
      <c r="H51" s="49">
        <f>G51-F51</f>
        <v>-721.29999999999973</v>
      </c>
      <c r="I51" s="49">
        <f t="shared" ref="I51:I59" si="5">(G51/F51)*100</f>
        <v>84.298060387051834</v>
      </c>
      <c r="J51" s="97"/>
    </row>
    <row r="52" spans="1:13" ht="25.5" customHeight="1" x14ac:dyDescent="0.25">
      <c r="A52" s="95"/>
      <c r="B52" s="89"/>
      <c r="C52" s="89"/>
      <c r="D52" s="48" t="s">
        <v>13</v>
      </c>
      <c r="E52" s="49">
        <v>747.9</v>
      </c>
      <c r="F52" s="49">
        <v>747.9</v>
      </c>
      <c r="G52" s="49">
        <v>630.4</v>
      </c>
      <c r="H52" s="49">
        <f>G52-F52</f>
        <v>-117.5</v>
      </c>
      <c r="I52" s="49">
        <f t="shared" si="5"/>
        <v>84.289343495119667</v>
      </c>
      <c r="J52" s="97"/>
    </row>
    <row r="53" spans="1:13" ht="36.75" customHeight="1" x14ac:dyDescent="0.25">
      <c r="A53" s="95"/>
      <c r="B53" s="89"/>
      <c r="C53" s="89"/>
      <c r="D53" s="48" t="s">
        <v>14</v>
      </c>
      <c r="E53" s="49">
        <v>0</v>
      </c>
      <c r="F53" s="49">
        <v>0</v>
      </c>
      <c r="G53" s="49">
        <v>0</v>
      </c>
      <c r="H53" s="49">
        <f t="shared" ref="H53:H59" si="6">G53-F53</f>
        <v>0</v>
      </c>
      <c r="I53" s="49">
        <v>0</v>
      </c>
      <c r="J53" s="97"/>
    </row>
    <row r="54" spans="1:13" ht="22.5" customHeight="1" x14ac:dyDescent="0.25">
      <c r="A54" s="95"/>
      <c r="B54" s="89"/>
      <c r="C54" s="89"/>
      <c r="D54" s="51" t="s">
        <v>16</v>
      </c>
      <c r="E54" s="52">
        <f>SUM(E50,E51,E52,E53)</f>
        <v>5341.5999999999995</v>
      </c>
      <c r="F54" s="52">
        <f>SUM(F50,F51,F52,F53)</f>
        <v>5341.5999999999995</v>
      </c>
      <c r="G54" s="52">
        <f>SUM(G50,G51,G52,G53)</f>
        <v>4502.8</v>
      </c>
      <c r="H54" s="52">
        <f t="shared" si="6"/>
        <v>-838.79999999999927</v>
      </c>
      <c r="I54" s="52">
        <f>G54/F54*100</f>
        <v>84.29683989815787</v>
      </c>
      <c r="J54" s="98"/>
    </row>
    <row r="55" spans="1:13" ht="31.5" x14ac:dyDescent="0.25">
      <c r="A55" s="94" t="s">
        <v>60</v>
      </c>
      <c r="B55" s="94"/>
      <c r="C55" s="94"/>
      <c r="D55" s="51" t="s">
        <v>10</v>
      </c>
      <c r="E55" s="52">
        <f t="shared" ref="E55:G58" si="7">E50</f>
        <v>0</v>
      </c>
      <c r="F55" s="52">
        <f t="shared" si="7"/>
        <v>0</v>
      </c>
      <c r="G55" s="52">
        <f t="shared" si="7"/>
        <v>0</v>
      </c>
      <c r="H55" s="52">
        <f t="shared" si="6"/>
        <v>0</v>
      </c>
      <c r="I55" s="52">
        <v>0</v>
      </c>
      <c r="J55" s="67" t="s">
        <v>11</v>
      </c>
    </row>
    <row r="56" spans="1:13" ht="47.25" x14ac:dyDescent="0.25">
      <c r="A56" s="94"/>
      <c r="B56" s="94"/>
      <c r="C56" s="94"/>
      <c r="D56" s="51" t="s">
        <v>12</v>
      </c>
      <c r="E56" s="52">
        <f>E51+E46</f>
        <v>4593.7</v>
      </c>
      <c r="F56" s="52">
        <f t="shared" si="7"/>
        <v>4593.7</v>
      </c>
      <c r="G56" s="52">
        <f t="shared" si="7"/>
        <v>3872.4</v>
      </c>
      <c r="H56" s="52">
        <f t="shared" si="6"/>
        <v>-721.29999999999973</v>
      </c>
      <c r="I56" s="52">
        <f t="shared" si="5"/>
        <v>84.298060387051834</v>
      </c>
      <c r="J56" s="67" t="s">
        <v>11</v>
      </c>
    </row>
    <row r="57" spans="1:13" ht="15.75" x14ac:dyDescent="0.25">
      <c r="A57" s="94"/>
      <c r="B57" s="94"/>
      <c r="C57" s="94"/>
      <c r="D57" s="51" t="s">
        <v>13</v>
      </c>
      <c r="E57" s="52">
        <f>E47+E52</f>
        <v>1147.9000000000001</v>
      </c>
      <c r="F57" s="52">
        <f>F47+F52</f>
        <v>1147.9000000000001</v>
      </c>
      <c r="G57" s="52">
        <f t="shared" si="7"/>
        <v>630.4</v>
      </c>
      <c r="H57" s="52">
        <f t="shared" si="6"/>
        <v>-517.50000000000011</v>
      </c>
      <c r="I57" s="52">
        <f t="shared" si="5"/>
        <v>54.917675755727849</v>
      </c>
      <c r="J57" s="67" t="s">
        <v>11</v>
      </c>
    </row>
    <row r="58" spans="1:13" ht="47.25" x14ac:dyDescent="0.25">
      <c r="A58" s="94"/>
      <c r="B58" s="94"/>
      <c r="C58" s="94"/>
      <c r="D58" s="51" t="s">
        <v>14</v>
      </c>
      <c r="E58" s="52">
        <f t="shared" si="7"/>
        <v>0</v>
      </c>
      <c r="F58" s="52">
        <f t="shared" si="7"/>
        <v>0</v>
      </c>
      <c r="G58" s="52">
        <f t="shared" si="7"/>
        <v>0</v>
      </c>
      <c r="H58" s="52">
        <f t="shared" si="6"/>
        <v>0</v>
      </c>
      <c r="I58" s="52">
        <v>0</v>
      </c>
      <c r="J58" s="67" t="s">
        <v>11</v>
      </c>
    </row>
    <row r="59" spans="1:13" ht="22.5" customHeight="1" x14ac:dyDescent="0.25">
      <c r="A59" s="94"/>
      <c r="B59" s="94"/>
      <c r="C59" s="94"/>
      <c r="D59" s="51" t="s">
        <v>16</v>
      </c>
      <c r="E59" s="52">
        <f>SUM(E55,E56,E57,E58)</f>
        <v>5741.6</v>
      </c>
      <c r="F59" s="52">
        <f>SUM(F55,F56,F57,F58)</f>
        <v>5741.6</v>
      </c>
      <c r="G59" s="52">
        <f>SUM(G55,G56,G57,G58)</f>
        <v>4502.8</v>
      </c>
      <c r="H59" s="52">
        <f t="shared" si="6"/>
        <v>-1238.8000000000002</v>
      </c>
      <c r="I59" s="52">
        <f t="shared" si="5"/>
        <v>78.424132645952355</v>
      </c>
      <c r="J59" s="67" t="s">
        <v>11</v>
      </c>
    </row>
    <row r="60" spans="1:13" ht="25.5" customHeight="1" x14ac:dyDescent="0.25">
      <c r="A60" s="80" t="s">
        <v>15</v>
      </c>
      <c r="B60" s="81"/>
      <c r="C60" s="81"/>
      <c r="D60" s="81"/>
      <c r="E60" s="81"/>
      <c r="F60" s="81"/>
      <c r="G60" s="81"/>
      <c r="H60" s="81"/>
      <c r="I60" s="81"/>
      <c r="J60" s="81"/>
    </row>
    <row r="61" spans="1:13" ht="20.25" customHeight="1" x14ac:dyDescent="0.25">
      <c r="A61" s="82"/>
      <c r="B61" s="85" t="s">
        <v>54</v>
      </c>
      <c r="C61" s="70"/>
      <c r="D61" s="71" t="s">
        <v>55</v>
      </c>
      <c r="E61" s="72">
        <f>E62+E63+E64+E65</f>
        <v>5341.5999999999995</v>
      </c>
      <c r="F61" s="72">
        <f>F62+F63+F64+F65</f>
        <v>5341.5999999999995</v>
      </c>
      <c r="G61" s="72">
        <f t="shared" ref="G61" si="8">G62+G63+G64</f>
        <v>4502.8</v>
      </c>
      <c r="H61" s="72">
        <f>G61-F61</f>
        <v>-838.79999999999927</v>
      </c>
      <c r="I61" s="72">
        <f>G61/F61*100</f>
        <v>84.29683989815787</v>
      </c>
      <c r="J61" s="72" t="s">
        <v>11</v>
      </c>
    </row>
    <row r="62" spans="1:13" ht="30.75" customHeight="1" x14ac:dyDescent="0.25">
      <c r="A62" s="83"/>
      <c r="B62" s="86"/>
      <c r="C62" s="70"/>
      <c r="D62" s="71" t="s">
        <v>10</v>
      </c>
      <c r="E62" s="72">
        <f>SUM(F62:M62)</f>
        <v>0</v>
      </c>
      <c r="F62" s="72">
        <v>0</v>
      </c>
      <c r="G62" s="72">
        <v>0</v>
      </c>
      <c r="H62" s="72">
        <f>G62-F62</f>
        <v>0</v>
      </c>
      <c r="I62" s="72">
        <v>0</v>
      </c>
      <c r="J62" s="72" t="s">
        <v>11</v>
      </c>
    </row>
    <row r="63" spans="1:13" ht="51" customHeight="1" x14ac:dyDescent="0.25">
      <c r="A63" s="83"/>
      <c r="B63" s="86"/>
      <c r="C63" s="70"/>
      <c r="D63" s="71" t="s">
        <v>12</v>
      </c>
      <c r="E63" s="72">
        <f>E51</f>
        <v>4593.7</v>
      </c>
      <c r="F63" s="72">
        <f>F51</f>
        <v>4593.7</v>
      </c>
      <c r="G63" s="72">
        <f>G51</f>
        <v>3872.4</v>
      </c>
      <c r="H63" s="72">
        <f>G63-F63</f>
        <v>-721.29999999999973</v>
      </c>
      <c r="I63" s="72">
        <v>0</v>
      </c>
      <c r="J63" s="72" t="s">
        <v>11</v>
      </c>
    </row>
    <row r="64" spans="1:13" ht="15" customHeight="1" x14ac:dyDescent="0.25">
      <c r="A64" s="83"/>
      <c r="B64" s="86"/>
      <c r="C64" s="70"/>
      <c r="D64" s="71" t="s">
        <v>56</v>
      </c>
      <c r="E64" s="72">
        <f>E52</f>
        <v>747.9</v>
      </c>
      <c r="F64" s="72">
        <f>F52</f>
        <v>747.9</v>
      </c>
      <c r="G64" s="73">
        <f>G57</f>
        <v>630.4</v>
      </c>
      <c r="H64" s="72">
        <f>G64-F64</f>
        <v>-117.5</v>
      </c>
      <c r="I64" s="73">
        <f>G64/F64*100</f>
        <v>84.289343495119667</v>
      </c>
      <c r="J64" s="72" t="s">
        <v>11</v>
      </c>
    </row>
    <row r="65" spans="1:10" ht="51.75" customHeight="1" x14ac:dyDescent="0.25">
      <c r="A65" s="84"/>
      <c r="B65" s="87"/>
      <c r="C65" s="70"/>
      <c r="D65" s="71" t="s">
        <v>14</v>
      </c>
      <c r="E65" s="72">
        <f>SUM(F65:M65)</f>
        <v>0</v>
      </c>
      <c r="F65" s="73">
        <v>0</v>
      </c>
      <c r="G65" s="73">
        <v>0</v>
      </c>
      <c r="H65" s="72">
        <f>G65-F65</f>
        <v>0</v>
      </c>
      <c r="I65" s="73">
        <v>0</v>
      </c>
      <c r="J65" s="72" t="s">
        <v>11</v>
      </c>
    </row>
    <row r="66" spans="1:10" ht="24.75" customHeight="1" x14ac:dyDescent="0.25">
      <c r="A66" s="94" t="s">
        <v>65</v>
      </c>
      <c r="B66" s="94"/>
      <c r="C66" s="94"/>
      <c r="D66" s="94"/>
      <c r="E66" s="94"/>
      <c r="F66" s="94"/>
      <c r="G66" s="94"/>
      <c r="H66" s="94"/>
      <c r="I66" s="94"/>
      <c r="J66" s="94"/>
    </row>
    <row r="67" spans="1:10" ht="31.5" x14ac:dyDescent="0.25">
      <c r="A67" s="95" t="s">
        <v>62</v>
      </c>
      <c r="B67" s="89" t="s">
        <v>61</v>
      </c>
      <c r="C67" s="89" t="s">
        <v>58</v>
      </c>
      <c r="D67" s="48" t="s">
        <v>10</v>
      </c>
      <c r="E67" s="49">
        <v>0</v>
      </c>
      <c r="F67" s="49">
        <v>0</v>
      </c>
      <c r="G67" s="49">
        <v>0</v>
      </c>
      <c r="H67" s="49">
        <f>G67-F67</f>
        <v>0</v>
      </c>
      <c r="I67" s="49">
        <v>0</v>
      </c>
      <c r="J67" s="96" t="s">
        <v>90</v>
      </c>
    </row>
    <row r="68" spans="1:10" ht="47.25" x14ac:dyDescent="0.25">
      <c r="A68" s="95"/>
      <c r="B68" s="89"/>
      <c r="C68" s="89"/>
      <c r="D68" s="48" t="s">
        <v>12</v>
      </c>
      <c r="E68" s="49">
        <v>103610</v>
      </c>
      <c r="F68" s="49">
        <v>220078</v>
      </c>
      <c r="G68" s="49">
        <v>137536.79999999999</v>
      </c>
      <c r="H68" s="49">
        <f>G68-F68</f>
        <v>-82541.200000000012</v>
      </c>
      <c r="I68" s="49">
        <f>(G68/F68)*100</f>
        <v>62.494570106962065</v>
      </c>
      <c r="J68" s="97"/>
    </row>
    <row r="69" spans="1:10" ht="15.75" x14ac:dyDescent="0.25">
      <c r="A69" s="95"/>
      <c r="B69" s="89"/>
      <c r="C69" s="89"/>
      <c r="D69" s="48" t="s">
        <v>13</v>
      </c>
      <c r="E69" s="49">
        <v>0</v>
      </c>
      <c r="F69" s="49">
        <v>0</v>
      </c>
      <c r="G69" s="49">
        <v>0</v>
      </c>
      <c r="H69" s="49">
        <f>G69-F69</f>
        <v>0</v>
      </c>
      <c r="I69" s="49">
        <v>0</v>
      </c>
      <c r="J69" s="97"/>
    </row>
    <row r="70" spans="1:10" ht="50.25" customHeight="1" x14ac:dyDescent="0.25">
      <c r="A70" s="95"/>
      <c r="B70" s="89"/>
      <c r="C70" s="89"/>
      <c r="D70" s="48" t="s">
        <v>14</v>
      </c>
      <c r="E70" s="49">
        <v>0</v>
      </c>
      <c r="F70" s="49">
        <v>0</v>
      </c>
      <c r="G70" s="49">
        <v>0</v>
      </c>
      <c r="H70" s="49">
        <f>G70-F70</f>
        <v>0</v>
      </c>
      <c r="I70" s="49">
        <v>0</v>
      </c>
      <c r="J70" s="97"/>
    </row>
    <row r="71" spans="1:10" ht="15" customHeight="1" x14ac:dyDescent="0.25">
      <c r="A71" s="95"/>
      <c r="B71" s="89"/>
      <c r="C71" s="89"/>
      <c r="D71" s="51" t="s">
        <v>16</v>
      </c>
      <c r="E71" s="52">
        <f>SUM(E67,E68,E69,E70)</f>
        <v>103610</v>
      </c>
      <c r="F71" s="52">
        <f>SUM(F67,F68,F69,F70)</f>
        <v>220078</v>
      </c>
      <c r="G71" s="52">
        <f>SUM(G67,G68,G69,G70)</f>
        <v>137536.79999999999</v>
      </c>
      <c r="H71" s="52">
        <f t="shared" ref="H71:H76" si="9">G71-F71</f>
        <v>-82541.200000000012</v>
      </c>
      <c r="I71" s="52">
        <f>G71/F71*100</f>
        <v>62.494570106962065</v>
      </c>
      <c r="J71" s="98"/>
    </row>
    <row r="72" spans="1:10" ht="30" customHeight="1" x14ac:dyDescent="0.25">
      <c r="A72" s="94" t="s">
        <v>66</v>
      </c>
      <c r="B72" s="94"/>
      <c r="C72" s="94"/>
      <c r="D72" s="51" t="s">
        <v>10</v>
      </c>
      <c r="E72" s="52">
        <f t="shared" ref="E72:G75" si="10">E67</f>
        <v>0</v>
      </c>
      <c r="F72" s="52">
        <f t="shared" si="10"/>
        <v>0</v>
      </c>
      <c r="G72" s="52">
        <f t="shared" si="10"/>
        <v>0</v>
      </c>
      <c r="H72" s="52">
        <f>G72-F72</f>
        <v>0</v>
      </c>
      <c r="I72" s="52">
        <v>0</v>
      </c>
      <c r="J72" s="55" t="s">
        <v>11</v>
      </c>
    </row>
    <row r="73" spans="1:10" ht="47.25" customHeight="1" x14ac:dyDescent="0.25">
      <c r="A73" s="94"/>
      <c r="B73" s="94"/>
      <c r="C73" s="94"/>
      <c r="D73" s="51" t="s">
        <v>12</v>
      </c>
      <c r="E73" s="52">
        <f t="shared" si="10"/>
        <v>103610</v>
      </c>
      <c r="F73" s="52">
        <f t="shared" si="10"/>
        <v>220078</v>
      </c>
      <c r="G73" s="52">
        <f t="shared" si="10"/>
        <v>137536.79999999999</v>
      </c>
      <c r="H73" s="52">
        <f t="shared" si="9"/>
        <v>-82541.200000000012</v>
      </c>
      <c r="I73" s="52">
        <f>(G73/F73)*100</f>
        <v>62.494570106962065</v>
      </c>
      <c r="J73" s="55" t="s">
        <v>11</v>
      </c>
    </row>
    <row r="74" spans="1:10" ht="21.75" customHeight="1" x14ac:dyDescent="0.25">
      <c r="A74" s="94"/>
      <c r="B74" s="94"/>
      <c r="C74" s="94"/>
      <c r="D74" s="51" t="s">
        <v>13</v>
      </c>
      <c r="E74" s="52">
        <f t="shared" si="10"/>
        <v>0</v>
      </c>
      <c r="F74" s="52">
        <f t="shared" si="10"/>
        <v>0</v>
      </c>
      <c r="G74" s="52">
        <f t="shared" si="10"/>
        <v>0</v>
      </c>
      <c r="H74" s="52">
        <f t="shared" si="9"/>
        <v>0</v>
      </c>
      <c r="I74" s="52">
        <v>0</v>
      </c>
      <c r="J74" s="55" t="s">
        <v>11</v>
      </c>
    </row>
    <row r="75" spans="1:10" ht="49.5" customHeight="1" x14ac:dyDescent="0.25">
      <c r="A75" s="94"/>
      <c r="B75" s="94"/>
      <c r="C75" s="94"/>
      <c r="D75" s="51" t="s">
        <v>14</v>
      </c>
      <c r="E75" s="52">
        <f t="shared" si="10"/>
        <v>0</v>
      </c>
      <c r="F75" s="52">
        <f t="shared" si="10"/>
        <v>0</v>
      </c>
      <c r="G75" s="52">
        <f t="shared" si="10"/>
        <v>0</v>
      </c>
      <c r="H75" s="52">
        <f>G75-F75</f>
        <v>0</v>
      </c>
      <c r="I75" s="52">
        <v>0</v>
      </c>
      <c r="J75" s="55" t="s">
        <v>11</v>
      </c>
    </row>
    <row r="76" spans="1:10" ht="18" customHeight="1" x14ac:dyDescent="0.25">
      <c r="A76" s="94"/>
      <c r="B76" s="94"/>
      <c r="C76" s="94"/>
      <c r="D76" s="51" t="s">
        <v>16</v>
      </c>
      <c r="E76" s="52">
        <f>SUM(E72,E73,E74,E75)</f>
        <v>103610</v>
      </c>
      <c r="F76" s="52">
        <f>SUM(F72,F73,F74,F75)</f>
        <v>220078</v>
      </c>
      <c r="G76" s="52">
        <f>SUM(G72,G73,G74,G75)</f>
        <v>137536.79999999999</v>
      </c>
      <c r="H76" s="52">
        <f t="shared" si="9"/>
        <v>-82541.200000000012</v>
      </c>
      <c r="I76" s="52">
        <f>G76/F76*100</f>
        <v>62.494570106962065</v>
      </c>
      <c r="J76" s="55" t="s">
        <v>11</v>
      </c>
    </row>
    <row r="77" spans="1:10" ht="21" customHeight="1" x14ac:dyDescent="0.25">
      <c r="A77" s="80" t="s">
        <v>15</v>
      </c>
      <c r="B77" s="81"/>
      <c r="C77" s="81"/>
      <c r="D77" s="81"/>
      <c r="E77" s="81"/>
      <c r="F77" s="81"/>
      <c r="G77" s="81"/>
      <c r="H77" s="81"/>
      <c r="I77" s="81"/>
      <c r="J77" s="81"/>
    </row>
    <row r="78" spans="1:10" ht="19.5" customHeight="1" x14ac:dyDescent="0.25">
      <c r="A78" s="82"/>
      <c r="B78" s="85" t="s">
        <v>54</v>
      </c>
      <c r="C78" s="70"/>
      <c r="D78" s="71" t="s">
        <v>55</v>
      </c>
      <c r="E78" s="72">
        <f>E79+E80+E81+E82</f>
        <v>0</v>
      </c>
      <c r="F78" s="72">
        <f t="shared" ref="F78:I78" si="11">F79+F80+F81</f>
        <v>0</v>
      </c>
      <c r="G78" s="72">
        <f t="shared" si="11"/>
        <v>0</v>
      </c>
      <c r="H78" s="72">
        <f t="shared" si="11"/>
        <v>0</v>
      </c>
      <c r="I78" s="72">
        <f t="shared" si="11"/>
        <v>0</v>
      </c>
      <c r="J78" s="72" t="s">
        <v>11</v>
      </c>
    </row>
    <row r="79" spans="1:10" ht="31.5" x14ac:dyDescent="0.25">
      <c r="A79" s="83"/>
      <c r="B79" s="86"/>
      <c r="C79" s="70"/>
      <c r="D79" s="71" t="s">
        <v>10</v>
      </c>
      <c r="E79" s="72">
        <f>SUM(F79:M79)</f>
        <v>0</v>
      </c>
      <c r="F79" s="72">
        <v>0</v>
      </c>
      <c r="G79" s="72">
        <v>0</v>
      </c>
      <c r="H79" s="72">
        <v>0</v>
      </c>
      <c r="I79" s="72">
        <v>0</v>
      </c>
      <c r="J79" s="72" t="s">
        <v>11</v>
      </c>
    </row>
    <row r="80" spans="1:10" ht="51" customHeight="1" x14ac:dyDescent="0.25">
      <c r="A80" s="83"/>
      <c r="B80" s="86"/>
      <c r="C80" s="70"/>
      <c r="D80" s="71" t="s">
        <v>12</v>
      </c>
      <c r="E80" s="72">
        <f>SUM(F80:M80)</f>
        <v>0</v>
      </c>
      <c r="F80" s="72">
        <v>0</v>
      </c>
      <c r="G80" s="72">
        <v>0</v>
      </c>
      <c r="H80" s="72">
        <v>0</v>
      </c>
      <c r="I80" s="72">
        <v>0</v>
      </c>
      <c r="J80" s="72" t="s">
        <v>11</v>
      </c>
    </row>
    <row r="81" spans="1:10" ht="21" customHeight="1" x14ac:dyDescent="0.25">
      <c r="A81" s="83"/>
      <c r="B81" s="86"/>
      <c r="C81" s="70"/>
      <c r="D81" s="71" t="s">
        <v>56</v>
      </c>
      <c r="E81" s="72">
        <f>SUM(F81:M81)</f>
        <v>0</v>
      </c>
      <c r="F81" s="73">
        <v>0</v>
      </c>
      <c r="G81" s="73">
        <v>0</v>
      </c>
      <c r="H81" s="73">
        <v>0</v>
      </c>
      <c r="I81" s="73">
        <v>0</v>
      </c>
      <c r="J81" s="72" t="s">
        <v>11</v>
      </c>
    </row>
    <row r="82" spans="1:10" ht="51.75" customHeight="1" x14ac:dyDescent="0.25">
      <c r="A82" s="84"/>
      <c r="B82" s="87"/>
      <c r="C82" s="70"/>
      <c r="D82" s="71" t="s">
        <v>14</v>
      </c>
      <c r="E82" s="72">
        <f>SUM(F82:M82)</f>
        <v>0</v>
      </c>
      <c r="F82" s="73">
        <v>0</v>
      </c>
      <c r="G82" s="73">
        <v>0</v>
      </c>
      <c r="H82" s="73">
        <v>0</v>
      </c>
      <c r="I82" s="73">
        <v>0</v>
      </c>
      <c r="J82" s="72" t="s">
        <v>11</v>
      </c>
    </row>
    <row r="83" spans="1:10" ht="23.25" customHeight="1" x14ac:dyDescent="0.25">
      <c r="A83" s="94" t="s">
        <v>67</v>
      </c>
      <c r="B83" s="94"/>
      <c r="C83" s="94"/>
      <c r="D83" s="94"/>
      <c r="E83" s="94"/>
      <c r="F83" s="94"/>
      <c r="G83" s="94"/>
      <c r="H83" s="94"/>
      <c r="I83" s="94"/>
      <c r="J83" s="94"/>
    </row>
    <row r="84" spans="1:10" ht="29.25" customHeight="1" x14ac:dyDescent="0.25">
      <c r="A84" s="95" t="s">
        <v>69</v>
      </c>
      <c r="B84" s="89" t="s">
        <v>68</v>
      </c>
      <c r="C84" s="89" t="s">
        <v>58</v>
      </c>
      <c r="D84" s="48" t="s">
        <v>10</v>
      </c>
      <c r="E84" s="49">
        <v>0</v>
      </c>
      <c r="F84" s="49">
        <v>0</v>
      </c>
      <c r="G84" s="49">
        <v>0</v>
      </c>
      <c r="H84" s="49">
        <f t="shared" ref="H84:H93" si="12">G84-F84</f>
        <v>0</v>
      </c>
      <c r="I84" s="49">
        <v>0</v>
      </c>
      <c r="J84" s="129" t="s">
        <v>92</v>
      </c>
    </row>
    <row r="85" spans="1:10" ht="54" customHeight="1" x14ac:dyDescent="0.25">
      <c r="A85" s="95"/>
      <c r="B85" s="89"/>
      <c r="C85" s="89"/>
      <c r="D85" s="48" t="s">
        <v>12</v>
      </c>
      <c r="E85" s="49">
        <v>33396.300000000003</v>
      </c>
      <c r="F85" s="49">
        <v>33407.800000000003</v>
      </c>
      <c r="G85" s="49">
        <v>22164.799999999999</v>
      </c>
      <c r="H85" s="49">
        <f>G85-F85</f>
        <v>-11243.000000000004</v>
      </c>
      <c r="I85" s="49">
        <f>(G85/F85)*100</f>
        <v>66.346182628009018</v>
      </c>
      <c r="J85" s="130"/>
    </row>
    <row r="86" spans="1:10" ht="18.75" customHeight="1" x14ac:dyDescent="0.25">
      <c r="A86" s="95"/>
      <c r="B86" s="89"/>
      <c r="C86" s="89"/>
      <c r="D86" s="48" t="s">
        <v>13</v>
      </c>
      <c r="E86" s="49">
        <v>2955.9</v>
      </c>
      <c r="F86" s="49">
        <v>2955.9</v>
      </c>
      <c r="G86" s="49">
        <v>1267.5</v>
      </c>
      <c r="H86" s="49">
        <f t="shared" si="12"/>
        <v>-1688.4</v>
      </c>
      <c r="I86" s="49">
        <f>(G86/F86)*100</f>
        <v>42.880341012889474</v>
      </c>
      <c r="J86" s="130"/>
    </row>
    <row r="87" spans="1:10" ht="51" customHeight="1" x14ac:dyDescent="0.25">
      <c r="A87" s="95"/>
      <c r="B87" s="89"/>
      <c r="C87" s="89"/>
      <c r="D87" s="48" t="s">
        <v>14</v>
      </c>
      <c r="E87" s="49">
        <v>300</v>
      </c>
      <c r="F87" s="49">
        <v>330</v>
      </c>
      <c r="G87" s="49">
        <v>303.60000000000002</v>
      </c>
      <c r="H87" s="49">
        <f t="shared" si="12"/>
        <v>-26.399999999999977</v>
      </c>
      <c r="I87" s="49">
        <f>(G87/F87)*100</f>
        <v>92</v>
      </c>
      <c r="J87" s="130"/>
    </row>
    <row r="88" spans="1:10" ht="275.25" customHeight="1" x14ac:dyDescent="0.25">
      <c r="A88" s="95"/>
      <c r="B88" s="89"/>
      <c r="C88" s="89"/>
      <c r="D88" s="51" t="s">
        <v>16</v>
      </c>
      <c r="E88" s="52">
        <f>SUM(E84,E85,E86,E87)</f>
        <v>36652.200000000004</v>
      </c>
      <c r="F88" s="52">
        <f>SUM(F84,F85,F86,F87)</f>
        <v>36693.700000000004</v>
      </c>
      <c r="G88" s="52">
        <f>SUM(G84,G85,G86,G87)</f>
        <v>23735.899999999998</v>
      </c>
      <c r="H88" s="52">
        <f t="shared" si="12"/>
        <v>-12957.800000000007</v>
      </c>
      <c r="I88" s="52">
        <f>G88/F88*100</f>
        <v>64.686581075225433</v>
      </c>
      <c r="J88" s="131"/>
    </row>
    <row r="89" spans="1:10" ht="30.75" customHeight="1" x14ac:dyDescent="0.25">
      <c r="A89" s="94" t="s">
        <v>70</v>
      </c>
      <c r="B89" s="94"/>
      <c r="C89" s="94"/>
      <c r="D89" s="69" t="s">
        <v>10</v>
      </c>
      <c r="E89" s="52">
        <v>0</v>
      </c>
      <c r="F89" s="52">
        <v>0</v>
      </c>
      <c r="G89" s="52">
        <v>0</v>
      </c>
      <c r="H89" s="52">
        <f t="shared" si="12"/>
        <v>0</v>
      </c>
      <c r="I89" s="52">
        <f t="shared" ref="I89:I90" si="13">I84</f>
        <v>0</v>
      </c>
      <c r="J89" s="68" t="s">
        <v>11</v>
      </c>
    </row>
    <row r="90" spans="1:10" ht="46.5" customHeight="1" x14ac:dyDescent="0.25">
      <c r="A90" s="94"/>
      <c r="B90" s="94"/>
      <c r="C90" s="94"/>
      <c r="D90" s="69" t="s">
        <v>12</v>
      </c>
      <c r="E90" s="52">
        <f>E85</f>
        <v>33396.300000000003</v>
      </c>
      <c r="F90" s="52">
        <f t="shared" ref="F90:G90" si="14">F85</f>
        <v>33407.800000000003</v>
      </c>
      <c r="G90" s="52">
        <f t="shared" si="14"/>
        <v>22164.799999999999</v>
      </c>
      <c r="H90" s="52">
        <f>G90-F90</f>
        <v>-11243.000000000004</v>
      </c>
      <c r="I90" s="52">
        <f t="shared" si="13"/>
        <v>66.346182628009018</v>
      </c>
      <c r="J90" s="68" t="s">
        <v>11</v>
      </c>
    </row>
    <row r="91" spans="1:10" ht="18" customHeight="1" x14ac:dyDescent="0.25">
      <c r="A91" s="94"/>
      <c r="B91" s="94"/>
      <c r="C91" s="94"/>
      <c r="D91" s="69" t="s">
        <v>13</v>
      </c>
      <c r="E91" s="52">
        <f t="shared" ref="E91:F91" si="15">E86</f>
        <v>2955.9</v>
      </c>
      <c r="F91" s="52">
        <f t="shared" si="15"/>
        <v>2955.9</v>
      </c>
      <c r="G91" s="52">
        <f>G86</f>
        <v>1267.5</v>
      </c>
      <c r="H91" s="52">
        <f t="shared" si="12"/>
        <v>-1688.4</v>
      </c>
      <c r="I91" s="52">
        <f>(G91/F91)*100</f>
        <v>42.880341012889474</v>
      </c>
      <c r="J91" s="68" t="s">
        <v>11</v>
      </c>
    </row>
    <row r="92" spans="1:10" ht="46.5" customHeight="1" x14ac:dyDescent="0.25">
      <c r="A92" s="94"/>
      <c r="B92" s="94"/>
      <c r="C92" s="94"/>
      <c r="D92" s="69" t="s">
        <v>14</v>
      </c>
      <c r="E92" s="52">
        <f>E87</f>
        <v>300</v>
      </c>
      <c r="F92" s="52">
        <f t="shared" ref="F92:G92" si="16">F87</f>
        <v>330</v>
      </c>
      <c r="G92" s="52">
        <f t="shared" si="16"/>
        <v>303.60000000000002</v>
      </c>
      <c r="H92" s="52">
        <f t="shared" si="12"/>
        <v>-26.399999999999977</v>
      </c>
      <c r="I92" s="52">
        <f>(G92/F92)*100</f>
        <v>92</v>
      </c>
      <c r="J92" s="68" t="s">
        <v>11</v>
      </c>
    </row>
    <row r="93" spans="1:10" ht="18" customHeight="1" x14ac:dyDescent="0.25">
      <c r="A93" s="94"/>
      <c r="B93" s="94"/>
      <c r="C93" s="94"/>
      <c r="D93" s="69" t="s">
        <v>16</v>
      </c>
      <c r="E93" s="52">
        <f>SUM(E89,E90,E91,E92)</f>
        <v>36652.200000000004</v>
      </c>
      <c r="F93" s="52">
        <f>SUM(F89,F90,F91,F92)</f>
        <v>36693.700000000004</v>
      </c>
      <c r="G93" s="52">
        <f>SUM(G89,G90,G91,G92)</f>
        <v>23735.899999999998</v>
      </c>
      <c r="H93" s="52">
        <f t="shared" si="12"/>
        <v>-12957.800000000007</v>
      </c>
      <c r="I93" s="52">
        <f>G93/F93*100</f>
        <v>64.686581075225433</v>
      </c>
      <c r="J93" s="68" t="s">
        <v>11</v>
      </c>
    </row>
    <row r="94" spans="1:10" ht="26.25" customHeight="1" x14ac:dyDescent="0.25">
      <c r="A94" s="80" t="s">
        <v>15</v>
      </c>
      <c r="B94" s="81"/>
      <c r="C94" s="81"/>
      <c r="D94" s="81"/>
      <c r="E94" s="81"/>
      <c r="F94" s="81"/>
      <c r="G94" s="81"/>
      <c r="H94" s="81"/>
      <c r="I94" s="81"/>
      <c r="J94" s="81"/>
    </row>
    <row r="95" spans="1:10" ht="18" customHeight="1" x14ac:dyDescent="0.25">
      <c r="A95" s="82"/>
      <c r="B95" s="85" t="s">
        <v>54</v>
      </c>
      <c r="C95" s="70"/>
      <c r="D95" s="71" t="s">
        <v>55</v>
      </c>
      <c r="E95" s="72">
        <f>E96+E97+E98+E99</f>
        <v>0</v>
      </c>
      <c r="F95" s="72">
        <f t="shared" ref="F95:I95" si="17">F96+F97+F98</f>
        <v>0</v>
      </c>
      <c r="G95" s="72">
        <f t="shared" si="17"/>
        <v>0</v>
      </c>
      <c r="H95" s="72">
        <f t="shared" si="17"/>
        <v>0</v>
      </c>
      <c r="I95" s="72">
        <f t="shared" si="17"/>
        <v>0</v>
      </c>
      <c r="J95" s="72" t="s">
        <v>11</v>
      </c>
    </row>
    <row r="96" spans="1:10" ht="33.75" customHeight="1" x14ac:dyDescent="0.25">
      <c r="A96" s="83"/>
      <c r="B96" s="86"/>
      <c r="C96" s="70"/>
      <c r="D96" s="71" t="s">
        <v>10</v>
      </c>
      <c r="E96" s="72">
        <f>SUM(F96:M96)</f>
        <v>0</v>
      </c>
      <c r="F96" s="72">
        <v>0</v>
      </c>
      <c r="G96" s="72">
        <v>0</v>
      </c>
      <c r="H96" s="72">
        <v>0</v>
      </c>
      <c r="I96" s="72">
        <v>0</v>
      </c>
      <c r="J96" s="72" t="s">
        <v>11</v>
      </c>
    </row>
    <row r="97" spans="1:14" ht="38.25" customHeight="1" x14ac:dyDescent="0.25">
      <c r="A97" s="83"/>
      <c r="B97" s="86"/>
      <c r="C97" s="70"/>
      <c r="D97" s="71" t="s">
        <v>12</v>
      </c>
      <c r="E97" s="72">
        <f>SUM(F97:M97)</f>
        <v>0</v>
      </c>
      <c r="F97" s="72">
        <v>0</v>
      </c>
      <c r="G97" s="72">
        <v>0</v>
      </c>
      <c r="H97" s="72">
        <v>0</v>
      </c>
      <c r="I97" s="72">
        <v>0</v>
      </c>
      <c r="J97" s="72" t="s">
        <v>11</v>
      </c>
    </row>
    <row r="98" spans="1:14" ht="23.25" customHeight="1" x14ac:dyDescent="0.25">
      <c r="A98" s="83"/>
      <c r="B98" s="86"/>
      <c r="C98" s="70"/>
      <c r="D98" s="71" t="s">
        <v>56</v>
      </c>
      <c r="E98" s="72">
        <f>SUM(F98:M98)</f>
        <v>0</v>
      </c>
      <c r="F98" s="73">
        <v>0</v>
      </c>
      <c r="G98" s="73">
        <v>0</v>
      </c>
      <c r="H98" s="73">
        <v>0</v>
      </c>
      <c r="I98" s="73">
        <v>0</v>
      </c>
      <c r="J98" s="72" t="s">
        <v>11</v>
      </c>
    </row>
    <row r="99" spans="1:14" ht="30" customHeight="1" x14ac:dyDescent="0.25">
      <c r="A99" s="84"/>
      <c r="B99" s="87"/>
      <c r="C99" s="70"/>
      <c r="D99" s="71" t="s">
        <v>14</v>
      </c>
      <c r="E99" s="72">
        <f>SUM(F99:M99)</f>
        <v>0</v>
      </c>
      <c r="F99" s="73">
        <v>0</v>
      </c>
      <c r="G99" s="73">
        <v>0</v>
      </c>
      <c r="H99" s="73">
        <v>0</v>
      </c>
      <c r="I99" s="73">
        <v>0</v>
      </c>
      <c r="J99" s="72" t="s">
        <v>11</v>
      </c>
      <c r="N99" s="28"/>
    </row>
    <row r="100" spans="1:14" ht="24" customHeight="1" x14ac:dyDescent="0.25">
      <c r="A100" s="94" t="s">
        <v>71</v>
      </c>
      <c r="B100" s="94"/>
      <c r="C100" s="94"/>
      <c r="D100" s="94"/>
      <c r="E100" s="94"/>
      <c r="F100" s="94"/>
      <c r="G100" s="94"/>
      <c r="H100" s="94"/>
      <c r="I100" s="94"/>
      <c r="J100" s="94"/>
    </row>
    <row r="101" spans="1:14" ht="34.5" customHeight="1" x14ac:dyDescent="0.25">
      <c r="A101" s="106" t="s">
        <v>73</v>
      </c>
      <c r="B101" s="89" t="s">
        <v>72</v>
      </c>
      <c r="C101" s="89" t="s">
        <v>58</v>
      </c>
      <c r="D101" s="48" t="s">
        <v>10</v>
      </c>
      <c r="E101" s="49">
        <v>0</v>
      </c>
      <c r="F101" s="49">
        <v>0</v>
      </c>
      <c r="G101" s="49">
        <v>0</v>
      </c>
      <c r="H101" s="49">
        <f t="shared" ref="H101:I115" si="18">G101-F101</f>
        <v>0</v>
      </c>
      <c r="I101" s="49">
        <v>0</v>
      </c>
      <c r="J101" s="133" t="s">
        <v>88</v>
      </c>
      <c r="N101" s="28"/>
    </row>
    <row r="102" spans="1:14" ht="39" customHeight="1" x14ac:dyDescent="0.25">
      <c r="A102" s="97"/>
      <c r="B102" s="89"/>
      <c r="C102" s="89"/>
      <c r="D102" s="48" t="s">
        <v>12</v>
      </c>
      <c r="E102" s="49">
        <v>0</v>
      </c>
      <c r="F102" s="49">
        <v>0</v>
      </c>
      <c r="G102" s="49">
        <v>0</v>
      </c>
      <c r="H102" s="49">
        <f t="shared" ref="H102:H103" si="19">G102-F102</f>
        <v>0</v>
      </c>
      <c r="I102" s="49">
        <v>0</v>
      </c>
      <c r="J102" s="134"/>
    </row>
    <row r="103" spans="1:14" ht="27.75" customHeight="1" x14ac:dyDescent="0.25">
      <c r="A103" s="97"/>
      <c r="B103" s="89"/>
      <c r="C103" s="89"/>
      <c r="D103" s="48" t="s">
        <v>13</v>
      </c>
      <c r="E103" s="49">
        <v>120</v>
      </c>
      <c r="F103" s="49">
        <v>120</v>
      </c>
      <c r="G103" s="49">
        <v>120</v>
      </c>
      <c r="H103" s="49">
        <f t="shared" si="19"/>
        <v>0</v>
      </c>
      <c r="I103" s="49">
        <f>G103/F103*100</f>
        <v>100</v>
      </c>
      <c r="J103" s="134"/>
      <c r="L103" s="28"/>
      <c r="M103" s="28"/>
    </row>
    <row r="104" spans="1:14" ht="39.75" customHeight="1" x14ac:dyDescent="0.25">
      <c r="A104" s="97"/>
      <c r="B104" s="89"/>
      <c r="C104" s="89"/>
      <c r="D104" s="48" t="s">
        <v>14</v>
      </c>
      <c r="E104" s="49">
        <v>0</v>
      </c>
      <c r="F104" s="49">
        <v>0</v>
      </c>
      <c r="G104" s="49">
        <v>0</v>
      </c>
      <c r="H104" s="49">
        <f t="shared" si="18"/>
        <v>0</v>
      </c>
      <c r="I104" s="49">
        <v>0</v>
      </c>
      <c r="J104" s="134"/>
      <c r="L104" s="28"/>
      <c r="M104" s="28"/>
    </row>
    <row r="105" spans="1:14" ht="22.5" customHeight="1" x14ac:dyDescent="0.25">
      <c r="A105" s="97"/>
      <c r="B105" s="89"/>
      <c r="C105" s="89"/>
      <c r="D105" s="51" t="s">
        <v>16</v>
      </c>
      <c r="E105" s="52">
        <f>SUM(E101,E102,E103,E104)</f>
        <v>120</v>
      </c>
      <c r="F105" s="52">
        <f>SUM(F101,F102,F103,F104)</f>
        <v>120</v>
      </c>
      <c r="G105" s="52">
        <f>SUM(G101,G102,G103,G104)</f>
        <v>120</v>
      </c>
      <c r="H105" s="52">
        <f>SUM(H101,H102,H103,H104)</f>
        <v>0</v>
      </c>
      <c r="I105" s="52">
        <f>G105/F105*100</f>
        <v>100</v>
      </c>
      <c r="J105" s="135"/>
    </row>
    <row r="106" spans="1:14" ht="31.5" x14ac:dyDescent="0.25">
      <c r="A106" s="107" t="s">
        <v>74</v>
      </c>
      <c r="B106" s="89" t="s">
        <v>75</v>
      </c>
      <c r="C106" s="89" t="s">
        <v>58</v>
      </c>
      <c r="D106" s="48" t="s">
        <v>10</v>
      </c>
      <c r="E106" s="49">
        <v>0</v>
      </c>
      <c r="F106" s="49">
        <v>0</v>
      </c>
      <c r="G106" s="49">
        <v>0</v>
      </c>
      <c r="H106" s="49">
        <f t="shared" ref="H106" si="20">G106-F106</f>
        <v>0</v>
      </c>
      <c r="I106" s="49">
        <v>0</v>
      </c>
      <c r="J106" s="132" t="s">
        <v>84</v>
      </c>
      <c r="L106" s="28"/>
      <c r="M106" s="28"/>
    </row>
    <row r="107" spans="1:14" ht="28.5" customHeight="1" x14ac:dyDescent="0.25">
      <c r="A107" s="97"/>
      <c r="B107" s="89"/>
      <c r="C107" s="89"/>
      <c r="D107" s="48" t="s">
        <v>12</v>
      </c>
      <c r="E107" s="49">
        <v>1826</v>
      </c>
      <c r="F107" s="49">
        <v>1826</v>
      </c>
      <c r="G107" s="49">
        <v>1186.8</v>
      </c>
      <c r="H107" s="49">
        <f t="shared" ref="H107" si="21">G107-F107</f>
        <v>-639.20000000000005</v>
      </c>
      <c r="I107" s="52">
        <f>G107/F107*100</f>
        <v>64.994523548740418</v>
      </c>
      <c r="J107" s="91"/>
      <c r="L107" s="28"/>
      <c r="M107" s="28"/>
      <c r="N107" s="28"/>
    </row>
    <row r="108" spans="1:14" ht="22.5" customHeight="1" x14ac:dyDescent="0.25">
      <c r="A108" s="97"/>
      <c r="B108" s="89"/>
      <c r="C108" s="89"/>
      <c r="D108" s="48" t="s">
        <v>13</v>
      </c>
      <c r="E108" s="49">
        <v>0</v>
      </c>
      <c r="F108" s="49">
        <v>0</v>
      </c>
      <c r="G108" s="49">
        <v>0</v>
      </c>
      <c r="H108" s="49">
        <f t="shared" si="18"/>
        <v>0</v>
      </c>
      <c r="I108" s="49">
        <f t="shared" si="18"/>
        <v>0</v>
      </c>
      <c r="J108" s="91"/>
    </row>
    <row r="109" spans="1:14" ht="33.75" customHeight="1" x14ac:dyDescent="0.25">
      <c r="A109" s="97"/>
      <c r="B109" s="89"/>
      <c r="C109" s="89"/>
      <c r="D109" s="48" t="s">
        <v>14</v>
      </c>
      <c r="E109" s="49">
        <v>0</v>
      </c>
      <c r="F109" s="49">
        <v>0</v>
      </c>
      <c r="G109" s="49">
        <v>0</v>
      </c>
      <c r="H109" s="49">
        <f t="shared" si="18"/>
        <v>0</v>
      </c>
      <c r="I109" s="49">
        <f t="shared" si="18"/>
        <v>0</v>
      </c>
      <c r="J109" s="91"/>
    </row>
    <row r="110" spans="1:14" ht="18.75" customHeight="1" x14ac:dyDescent="0.25">
      <c r="A110" s="98"/>
      <c r="B110" s="89"/>
      <c r="C110" s="89"/>
      <c r="D110" s="51" t="s">
        <v>16</v>
      </c>
      <c r="E110" s="52">
        <f>SUM(E106,E107,E108,E109)</f>
        <v>1826</v>
      </c>
      <c r="F110" s="52">
        <f>SUM(F106,F107,F108,F109)</f>
        <v>1826</v>
      </c>
      <c r="G110" s="52">
        <f>SUM(G106,G107,G108,G109)</f>
        <v>1186.8</v>
      </c>
      <c r="H110" s="52">
        <f t="shared" si="18"/>
        <v>-639.20000000000005</v>
      </c>
      <c r="I110" s="52">
        <f>G110/F110*100</f>
        <v>64.994523548740418</v>
      </c>
      <c r="J110" s="92"/>
    </row>
    <row r="111" spans="1:14" ht="33.75" customHeight="1" x14ac:dyDescent="0.25">
      <c r="A111" s="94" t="s">
        <v>76</v>
      </c>
      <c r="B111" s="94"/>
      <c r="C111" s="94"/>
      <c r="D111" s="51" t="s">
        <v>10</v>
      </c>
      <c r="E111" s="59">
        <f>SUM(E101+E106)</f>
        <v>0</v>
      </c>
      <c r="F111" s="59">
        <f>SUM(F101+F106)</f>
        <v>0</v>
      </c>
      <c r="G111" s="59">
        <v>0</v>
      </c>
      <c r="H111" s="52">
        <f t="shared" si="18"/>
        <v>0</v>
      </c>
      <c r="I111" s="52">
        <v>0</v>
      </c>
      <c r="J111" s="74" t="s">
        <v>11</v>
      </c>
    </row>
    <row r="112" spans="1:14" ht="45.75" customHeight="1" x14ac:dyDescent="0.25">
      <c r="A112" s="94"/>
      <c r="B112" s="94"/>
      <c r="C112" s="94"/>
      <c r="D112" s="51" t="s">
        <v>12</v>
      </c>
      <c r="E112" s="59">
        <f t="shared" ref="E112:G112" si="22">SUM(E102+E107)</f>
        <v>1826</v>
      </c>
      <c r="F112" s="59">
        <f t="shared" si="22"/>
        <v>1826</v>
      </c>
      <c r="G112" s="59">
        <f t="shared" si="22"/>
        <v>1186.8</v>
      </c>
      <c r="H112" s="52">
        <f t="shared" si="18"/>
        <v>-639.20000000000005</v>
      </c>
      <c r="I112" s="52">
        <f>(G112/F112)*100</f>
        <v>64.994523548740418</v>
      </c>
      <c r="J112" s="74" t="s">
        <v>11</v>
      </c>
    </row>
    <row r="113" spans="1:14" ht="24" customHeight="1" x14ac:dyDescent="0.25">
      <c r="A113" s="94"/>
      <c r="B113" s="94"/>
      <c r="C113" s="94"/>
      <c r="D113" s="51" t="s">
        <v>13</v>
      </c>
      <c r="E113" s="59">
        <f t="shared" ref="E113:G113" si="23">SUM(E103+E108)</f>
        <v>120</v>
      </c>
      <c r="F113" s="59">
        <f t="shared" si="23"/>
        <v>120</v>
      </c>
      <c r="G113" s="59">
        <f t="shared" si="23"/>
        <v>120</v>
      </c>
      <c r="H113" s="52">
        <f t="shared" si="18"/>
        <v>0</v>
      </c>
      <c r="I113" s="52">
        <f>(G113/F113)*100</f>
        <v>100</v>
      </c>
      <c r="J113" s="74" t="s">
        <v>11</v>
      </c>
      <c r="L113" s="28"/>
      <c r="M113" s="28"/>
    </row>
    <row r="114" spans="1:14" ht="47.25" customHeight="1" x14ac:dyDescent="0.25">
      <c r="A114" s="94"/>
      <c r="B114" s="94"/>
      <c r="C114" s="94"/>
      <c r="D114" s="51" t="s">
        <v>14</v>
      </c>
      <c r="E114" s="59">
        <f t="shared" ref="E114:G114" si="24">SUM(E104+E109)</f>
        <v>0</v>
      </c>
      <c r="F114" s="59">
        <f t="shared" si="24"/>
        <v>0</v>
      </c>
      <c r="G114" s="59">
        <f t="shared" si="24"/>
        <v>0</v>
      </c>
      <c r="H114" s="52">
        <f t="shared" si="18"/>
        <v>0</v>
      </c>
      <c r="I114" s="52">
        <v>0</v>
      </c>
      <c r="J114" s="74" t="s">
        <v>11</v>
      </c>
    </row>
    <row r="115" spans="1:14" ht="18" customHeight="1" x14ac:dyDescent="0.25">
      <c r="A115" s="94"/>
      <c r="B115" s="94"/>
      <c r="C115" s="94"/>
      <c r="D115" s="51" t="s">
        <v>16</v>
      </c>
      <c r="E115" s="52">
        <f>SUM(E111,E112,E113,E114)</f>
        <v>1946</v>
      </c>
      <c r="F115" s="52">
        <f>SUM(F111,F112,F113,F114)</f>
        <v>1946</v>
      </c>
      <c r="G115" s="52">
        <f>SUM(G111,G112,G113,G114)</f>
        <v>1306.8</v>
      </c>
      <c r="H115" s="52">
        <f t="shared" si="18"/>
        <v>-639.20000000000005</v>
      </c>
      <c r="I115" s="52">
        <f>G115/F115*100</f>
        <v>67.15313463514903</v>
      </c>
      <c r="J115" s="74" t="s">
        <v>11</v>
      </c>
    </row>
    <row r="116" spans="1:14" ht="18.75" customHeight="1" x14ac:dyDescent="0.25">
      <c r="A116" s="80" t="s">
        <v>15</v>
      </c>
      <c r="B116" s="81"/>
      <c r="C116" s="81"/>
      <c r="D116" s="81"/>
      <c r="E116" s="81"/>
      <c r="F116" s="81"/>
      <c r="G116" s="81"/>
      <c r="H116" s="81"/>
      <c r="I116" s="81"/>
      <c r="J116" s="81"/>
    </row>
    <row r="117" spans="1:14" ht="15.75" customHeight="1" x14ac:dyDescent="0.25">
      <c r="A117" s="82"/>
      <c r="B117" s="85" t="s">
        <v>54</v>
      </c>
      <c r="C117" s="70"/>
      <c r="D117" s="71" t="s">
        <v>55</v>
      </c>
      <c r="E117" s="72">
        <f>E118+E119+E120+E121</f>
        <v>0</v>
      </c>
      <c r="F117" s="72">
        <f t="shared" ref="F117:I117" si="25">F118+F119+F120</f>
        <v>0</v>
      </c>
      <c r="G117" s="72">
        <f t="shared" si="25"/>
        <v>0</v>
      </c>
      <c r="H117" s="72">
        <f t="shared" si="25"/>
        <v>0</v>
      </c>
      <c r="I117" s="72">
        <f t="shared" si="25"/>
        <v>0</v>
      </c>
      <c r="J117" s="72" t="s">
        <v>11</v>
      </c>
    </row>
    <row r="118" spans="1:14" ht="33.75" customHeight="1" x14ac:dyDescent="0.25">
      <c r="A118" s="83"/>
      <c r="B118" s="86"/>
      <c r="C118" s="70"/>
      <c r="D118" s="71" t="s">
        <v>10</v>
      </c>
      <c r="E118" s="72">
        <f>SUM(F118:M118)</f>
        <v>0</v>
      </c>
      <c r="F118" s="72">
        <v>0</v>
      </c>
      <c r="G118" s="72">
        <v>0</v>
      </c>
      <c r="H118" s="72">
        <v>0</v>
      </c>
      <c r="I118" s="72">
        <v>0</v>
      </c>
      <c r="J118" s="72" t="s">
        <v>11</v>
      </c>
    </row>
    <row r="119" spans="1:14" ht="38.25" customHeight="1" x14ac:dyDescent="0.25">
      <c r="A119" s="83"/>
      <c r="B119" s="86"/>
      <c r="C119" s="70"/>
      <c r="D119" s="71" t="s">
        <v>12</v>
      </c>
      <c r="E119" s="72">
        <f>SUM(F119:M119)</f>
        <v>0</v>
      </c>
      <c r="F119" s="72">
        <v>0</v>
      </c>
      <c r="G119" s="72">
        <v>0</v>
      </c>
      <c r="H119" s="72">
        <v>0</v>
      </c>
      <c r="I119" s="72">
        <v>0</v>
      </c>
      <c r="J119" s="72" t="s">
        <v>11</v>
      </c>
    </row>
    <row r="120" spans="1:14" ht="22.5" customHeight="1" x14ac:dyDescent="0.25">
      <c r="A120" s="83"/>
      <c r="B120" s="86"/>
      <c r="C120" s="70"/>
      <c r="D120" s="71" t="s">
        <v>56</v>
      </c>
      <c r="E120" s="72">
        <f>SUM(F120:M120)</f>
        <v>0</v>
      </c>
      <c r="F120" s="73">
        <v>0</v>
      </c>
      <c r="G120" s="73">
        <v>0</v>
      </c>
      <c r="H120" s="73">
        <v>0</v>
      </c>
      <c r="I120" s="73">
        <v>0</v>
      </c>
      <c r="J120" s="72" t="s">
        <v>11</v>
      </c>
    </row>
    <row r="121" spans="1:14" ht="36" customHeight="1" x14ac:dyDescent="0.25">
      <c r="A121" s="84"/>
      <c r="B121" s="87"/>
      <c r="C121" s="70"/>
      <c r="D121" s="71" t="s">
        <v>14</v>
      </c>
      <c r="E121" s="72">
        <f>SUM(F121:M121)</f>
        <v>0</v>
      </c>
      <c r="F121" s="73">
        <v>0</v>
      </c>
      <c r="G121" s="73">
        <v>0</v>
      </c>
      <c r="H121" s="73">
        <v>0</v>
      </c>
      <c r="I121" s="73">
        <v>0</v>
      </c>
      <c r="J121" s="72" t="s">
        <v>11</v>
      </c>
    </row>
    <row r="122" spans="1:14" ht="33.75" customHeight="1" x14ac:dyDescent="0.25">
      <c r="A122" s="94" t="s">
        <v>82</v>
      </c>
      <c r="B122" s="94"/>
      <c r="C122" s="94"/>
      <c r="D122" s="69" t="s">
        <v>10</v>
      </c>
      <c r="E122" s="65">
        <f t="shared" ref="E122:G123" si="26">E33+E55+E72+E89+E111</f>
        <v>9184.1</v>
      </c>
      <c r="F122" s="65">
        <f t="shared" si="26"/>
        <v>9184.1</v>
      </c>
      <c r="G122" s="65">
        <f t="shared" si="26"/>
        <v>7258.6</v>
      </c>
      <c r="H122" s="52">
        <f>G122-F122</f>
        <v>-1925.5</v>
      </c>
      <c r="I122" s="52">
        <f>(G122/F122)*100</f>
        <v>79.034418179244568</v>
      </c>
      <c r="J122" s="69" t="s">
        <v>11</v>
      </c>
    </row>
    <row r="123" spans="1:14" ht="48" customHeight="1" x14ac:dyDescent="0.25">
      <c r="A123" s="94"/>
      <c r="B123" s="94"/>
      <c r="C123" s="94"/>
      <c r="D123" s="69" t="s">
        <v>12</v>
      </c>
      <c r="E123" s="52">
        <f t="shared" si="26"/>
        <v>226120.8</v>
      </c>
      <c r="F123" s="52">
        <f t="shared" si="26"/>
        <v>342600.3</v>
      </c>
      <c r="G123" s="52">
        <f t="shared" si="26"/>
        <v>204378.39999999997</v>
      </c>
      <c r="H123" s="52">
        <f t="shared" ref="H123:H126" si="27">G123-F123</f>
        <v>-138221.90000000002</v>
      </c>
      <c r="I123" s="52">
        <f t="shared" ref="I123:I126" si="28">(G123/F123)*100</f>
        <v>59.655055760313104</v>
      </c>
      <c r="J123" s="69" t="s">
        <v>11</v>
      </c>
    </row>
    <row r="124" spans="1:14" ht="15.75" hidden="1" customHeight="1" x14ac:dyDescent="0.25">
      <c r="A124" s="94"/>
      <c r="B124" s="94"/>
      <c r="C124" s="94"/>
      <c r="D124" s="69" t="s">
        <v>13</v>
      </c>
      <c r="E124" s="52">
        <f>E35+E57+E74+E91+E113</f>
        <v>209120.09999999998</v>
      </c>
      <c r="F124" s="52" t="e">
        <f>#REF!+#REF!+#REF!+#REF!</f>
        <v>#REF!</v>
      </c>
      <c r="G124" s="52" t="e">
        <f>#REF!+#REF!+#REF!+#REF!</f>
        <v>#REF!</v>
      </c>
      <c r="H124" s="52" t="e">
        <f t="shared" si="27"/>
        <v>#REF!</v>
      </c>
      <c r="I124" s="52" t="e">
        <f t="shared" si="28"/>
        <v>#REF!</v>
      </c>
      <c r="J124" s="69" t="s">
        <v>11</v>
      </c>
      <c r="N124" s="24"/>
    </row>
    <row r="125" spans="1:14" ht="22.5" customHeight="1" x14ac:dyDescent="0.25">
      <c r="A125" s="94"/>
      <c r="B125" s="94"/>
      <c r="C125" s="94"/>
      <c r="D125" s="69" t="s">
        <v>56</v>
      </c>
      <c r="E125" s="52">
        <f t="shared" ref="E125:G126" si="29">E35+E57+E74+E91+E113</f>
        <v>209120.09999999998</v>
      </c>
      <c r="F125" s="52">
        <f t="shared" si="29"/>
        <v>209120.09999999998</v>
      </c>
      <c r="G125" s="52">
        <f t="shared" si="29"/>
        <v>160809.1</v>
      </c>
      <c r="H125" s="52">
        <f t="shared" si="27"/>
        <v>-48310.999999999971</v>
      </c>
      <c r="I125" s="52">
        <f t="shared" si="28"/>
        <v>76.897964375495249</v>
      </c>
      <c r="J125" s="69" t="s">
        <v>11</v>
      </c>
      <c r="N125" s="24"/>
    </row>
    <row r="126" spans="1:14" ht="45.75" customHeight="1" x14ac:dyDescent="0.25">
      <c r="A126" s="94"/>
      <c r="B126" s="94"/>
      <c r="C126" s="94"/>
      <c r="D126" s="69" t="s">
        <v>14</v>
      </c>
      <c r="E126" s="52">
        <f t="shared" si="29"/>
        <v>300</v>
      </c>
      <c r="F126" s="52">
        <f t="shared" si="29"/>
        <v>330</v>
      </c>
      <c r="G126" s="52">
        <f t="shared" si="29"/>
        <v>303.60000000000002</v>
      </c>
      <c r="H126" s="52">
        <f t="shared" si="27"/>
        <v>-26.399999999999977</v>
      </c>
      <c r="I126" s="52">
        <f t="shared" si="28"/>
        <v>92</v>
      </c>
      <c r="J126" s="69" t="s">
        <v>11</v>
      </c>
      <c r="N126" s="24"/>
    </row>
    <row r="127" spans="1:14" ht="17.25" customHeight="1" x14ac:dyDescent="0.25">
      <c r="A127" s="94"/>
      <c r="B127" s="94"/>
      <c r="C127" s="94"/>
      <c r="D127" s="69" t="s">
        <v>16</v>
      </c>
      <c r="E127" s="52">
        <f>E122+E123+E125+E126</f>
        <v>444725</v>
      </c>
      <c r="F127" s="52">
        <f t="shared" ref="F127:G127" si="30">F122+F123+F125+F126</f>
        <v>561234.5</v>
      </c>
      <c r="G127" s="52">
        <f t="shared" si="30"/>
        <v>372749.69999999995</v>
      </c>
      <c r="H127" s="52">
        <f>G127-F127</f>
        <v>-188484.80000000005</v>
      </c>
      <c r="I127" s="54">
        <f>G127/F127*100</f>
        <v>66.416034652181921</v>
      </c>
      <c r="J127" s="69" t="s">
        <v>11</v>
      </c>
      <c r="N127" s="24"/>
    </row>
    <row r="128" spans="1:14" ht="18.75" customHeight="1" x14ac:dyDescent="0.25">
      <c r="A128" s="77" t="s">
        <v>15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42"/>
      <c r="L128" s="43"/>
      <c r="M128" s="44"/>
      <c r="N128" s="24"/>
    </row>
    <row r="129" spans="1:14" ht="14.25" customHeight="1" x14ac:dyDescent="0.25">
      <c r="A129" s="79"/>
      <c r="B129" s="89" t="s">
        <v>78</v>
      </c>
      <c r="C129" s="93"/>
      <c r="D129" s="75" t="s">
        <v>55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69" t="s">
        <v>11</v>
      </c>
      <c r="K129" s="45">
        <v>0</v>
      </c>
      <c r="L129" s="45">
        <v>0</v>
      </c>
      <c r="M129" s="38">
        <v>0</v>
      </c>
      <c r="N129" s="24"/>
    </row>
    <row r="130" spans="1:14" ht="31.5" x14ac:dyDescent="0.25">
      <c r="A130" s="79"/>
      <c r="B130" s="89"/>
      <c r="C130" s="93"/>
      <c r="D130" s="75" t="s">
        <v>10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69" t="s">
        <v>11</v>
      </c>
      <c r="K130" s="45">
        <v>0</v>
      </c>
      <c r="L130" s="45">
        <v>0</v>
      </c>
      <c r="M130" s="38">
        <v>0</v>
      </c>
      <c r="N130" s="24"/>
    </row>
    <row r="131" spans="1:14" ht="31.5" customHeight="1" x14ac:dyDescent="0.25">
      <c r="A131" s="79"/>
      <c r="B131" s="89"/>
      <c r="C131" s="93"/>
      <c r="D131" s="75" t="s">
        <v>12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69" t="s">
        <v>11</v>
      </c>
      <c r="K131" s="45">
        <v>0</v>
      </c>
      <c r="L131" s="45">
        <v>0</v>
      </c>
      <c r="M131" s="38">
        <v>0</v>
      </c>
      <c r="N131" s="24"/>
    </row>
    <row r="132" spans="1:14" ht="20.25" customHeight="1" x14ac:dyDescent="0.25">
      <c r="A132" s="79"/>
      <c r="B132" s="89"/>
      <c r="C132" s="93"/>
      <c r="D132" s="75" t="s">
        <v>13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69" t="s">
        <v>11</v>
      </c>
      <c r="K132" s="45">
        <v>0</v>
      </c>
      <c r="L132" s="45">
        <v>0</v>
      </c>
      <c r="M132" s="38">
        <v>0</v>
      </c>
      <c r="N132" s="24"/>
    </row>
    <row r="133" spans="1:14" ht="15.75" x14ac:dyDescent="0.25">
      <c r="A133" s="77" t="s">
        <v>15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46"/>
      <c r="L133" s="46"/>
      <c r="M133" s="47"/>
      <c r="N133" s="24"/>
    </row>
    <row r="134" spans="1:14" ht="13.5" customHeight="1" x14ac:dyDescent="0.25">
      <c r="A134" s="79"/>
      <c r="B134" s="88" t="s">
        <v>54</v>
      </c>
      <c r="C134" s="89"/>
      <c r="D134" s="75" t="s">
        <v>55</v>
      </c>
      <c r="E134" s="72">
        <f t="shared" ref="E134:M134" si="31">E135+E136+E137+E138</f>
        <v>5341.5999999999995</v>
      </c>
      <c r="F134" s="72">
        <f t="shared" si="31"/>
        <v>5341.5999999999995</v>
      </c>
      <c r="G134" s="72">
        <f t="shared" si="31"/>
        <v>4502.8</v>
      </c>
      <c r="H134" s="72">
        <f t="shared" si="31"/>
        <v>-838.79999999999973</v>
      </c>
      <c r="I134" s="72">
        <f>G134/F134*100</f>
        <v>84.29683989815787</v>
      </c>
      <c r="J134" s="72" t="s">
        <v>11</v>
      </c>
      <c r="K134" s="38">
        <f t="shared" si="31"/>
        <v>0</v>
      </c>
      <c r="L134" s="38">
        <f t="shared" si="31"/>
        <v>0</v>
      </c>
      <c r="M134" s="38">
        <f t="shared" si="31"/>
        <v>0</v>
      </c>
      <c r="N134" s="24"/>
    </row>
    <row r="135" spans="1:14" ht="31.5" x14ac:dyDescent="0.25">
      <c r="A135" s="79"/>
      <c r="B135" s="89"/>
      <c r="C135" s="89"/>
      <c r="D135" s="75" t="s">
        <v>10</v>
      </c>
      <c r="E135" s="72">
        <f>SUM(F135:M135)</f>
        <v>0</v>
      </c>
      <c r="F135" s="72">
        <f>F40+F62+F79+F96+F118</f>
        <v>0</v>
      </c>
      <c r="G135" s="72">
        <v>0</v>
      </c>
      <c r="H135" s="72">
        <v>0</v>
      </c>
      <c r="I135" s="72">
        <v>0</v>
      </c>
      <c r="J135" s="72" t="s">
        <v>11</v>
      </c>
      <c r="K135" s="38">
        <v>0</v>
      </c>
      <c r="L135" s="38">
        <v>0</v>
      </c>
      <c r="M135" s="38">
        <v>0</v>
      </c>
    </row>
    <row r="136" spans="1:14" ht="47.25" x14ac:dyDescent="0.25">
      <c r="A136" s="79"/>
      <c r="B136" s="89"/>
      <c r="C136" s="89"/>
      <c r="D136" s="75" t="s">
        <v>12</v>
      </c>
      <c r="E136" s="72">
        <f>E63</f>
        <v>4593.7</v>
      </c>
      <c r="F136" s="72">
        <f>F63</f>
        <v>4593.7</v>
      </c>
      <c r="G136" s="72">
        <f t="shared" ref="G136:I137" si="32">G41+G63+G80+G97+G119</f>
        <v>3872.4</v>
      </c>
      <c r="H136" s="72">
        <f t="shared" si="32"/>
        <v>-721.29999999999973</v>
      </c>
      <c r="I136" s="72">
        <f t="shared" si="32"/>
        <v>0</v>
      </c>
      <c r="J136" s="72" t="s">
        <v>11</v>
      </c>
      <c r="K136" s="38">
        <f t="shared" ref="K136:M137" si="33">K41+K63+K80+K97+K119</f>
        <v>0</v>
      </c>
      <c r="L136" s="38">
        <f t="shared" si="33"/>
        <v>0</v>
      </c>
      <c r="M136" s="38">
        <f t="shared" si="33"/>
        <v>0</v>
      </c>
    </row>
    <row r="137" spans="1:14" ht="27" customHeight="1" x14ac:dyDescent="0.25">
      <c r="A137" s="79"/>
      <c r="B137" s="89"/>
      <c r="C137" s="89"/>
      <c r="D137" s="75" t="s">
        <v>13</v>
      </c>
      <c r="E137" s="72">
        <f>E64</f>
        <v>747.9</v>
      </c>
      <c r="F137" s="72">
        <f>F64</f>
        <v>747.9</v>
      </c>
      <c r="G137" s="72">
        <f>G64</f>
        <v>630.4</v>
      </c>
      <c r="H137" s="72">
        <f t="shared" si="32"/>
        <v>-117.5</v>
      </c>
      <c r="I137" s="72">
        <f t="shared" si="32"/>
        <v>84.289343495119667</v>
      </c>
      <c r="J137" s="72" t="s">
        <v>11</v>
      </c>
      <c r="K137" s="38">
        <f t="shared" si="33"/>
        <v>0</v>
      </c>
      <c r="L137" s="38">
        <f t="shared" si="33"/>
        <v>0</v>
      </c>
      <c r="M137" s="38">
        <f t="shared" si="33"/>
        <v>0</v>
      </c>
    </row>
    <row r="138" spans="1:14" ht="55.5" customHeight="1" x14ac:dyDescent="0.25">
      <c r="A138" s="79"/>
      <c r="B138" s="89"/>
      <c r="C138" s="89"/>
      <c r="D138" s="75" t="s">
        <v>14</v>
      </c>
      <c r="E138" s="72">
        <f>SUM(F138:M138)</f>
        <v>0</v>
      </c>
      <c r="F138" s="72">
        <v>0</v>
      </c>
      <c r="G138" s="72">
        <v>0</v>
      </c>
      <c r="H138" s="72">
        <v>0</v>
      </c>
      <c r="I138" s="72">
        <v>0</v>
      </c>
      <c r="J138" s="72" t="s">
        <v>11</v>
      </c>
      <c r="K138" s="38">
        <v>0</v>
      </c>
      <c r="L138" s="38">
        <v>0</v>
      </c>
      <c r="M138" s="38">
        <v>0</v>
      </c>
    </row>
    <row r="139" spans="1:14" ht="15.75" x14ac:dyDescent="0.25">
      <c r="A139" s="79"/>
      <c r="B139" s="90" t="s">
        <v>79</v>
      </c>
      <c r="C139" s="89"/>
      <c r="D139" s="75" t="s">
        <v>55</v>
      </c>
      <c r="E139" s="72">
        <v>0</v>
      </c>
      <c r="F139" s="72">
        <v>0</v>
      </c>
      <c r="G139" s="72">
        <v>0</v>
      </c>
      <c r="H139" s="72">
        <v>0</v>
      </c>
      <c r="I139" s="72">
        <v>0</v>
      </c>
      <c r="J139" s="72" t="s">
        <v>11</v>
      </c>
      <c r="K139" s="38">
        <v>0</v>
      </c>
      <c r="L139" s="38">
        <v>0</v>
      </c>
      <c r="M139" s="38">
        <v>0</v>
      </c>
    </row>
    <row r="140" spans="1:14" ht="31.5" x14ac:dyDescent="0.25">
      <c r="A140" s="79"/>
      <c r="B140" s="91"/>
      <c r="C140" s="89"/>
      <c r="D140" s="75" t="s">
        <v>10</v>
      </c>
      <c r="E140" s="72">
        <v>0</v>
      </c>
      <c r="F140" s="72">
        <v>0</v>
      </c>
      <c r="G140" s="72">
        <v>0</v>
      </c>
      <c r="H140" s="72">
        <v>0</v>
      </c>
      <c r="I140" s="72">
        <v>0</v>
      </c>
      <c r="J140" s="72" t="s">
        <v>11</v>
      </c>
      <c r="K140" s="38">
        <v>0</v>
      </c>
      <c r="L140" s="38">
        <v>0</v>
      </c>
      <c r="M140" s="38">
        <v>0</v>
      </c>
    </row>
    <row r="141" spans="1:14" ht="51" customHeight="1" x14ac:dyDescent="0.25">
      <c r="A141" s="79"/>
      <c r="B141" s="91"/>
      <c r="C141" s="89"/>
      <c r="D141" s="75" t="s">
        <v>12</v>
      </c>
      <c r="E141" s="72">
        <v>0</v>
      </c>
      <c r="F141" s="72">
        <v>0</v>
      </c>
      <c r="G141" s="72">
        <v>0</v>
      </c>
      <c r="H141" s="72">
        <v>0</v>
      </c>
      <c r="I141" s="72">
        <v>0</v>
      </c>
      <c r="J141" s="72" t="s">
        <v>11</v>
      </c>
      <c r="K141" s="38">
        <v>0</v>
      </c>
      <c r="L141" s="38">
        <v>0</v>
      </c>
      <c r="M141" s="38">
        <v>0</v>
      </c>
    </row>
    <row r="142" spans="1:14" ht="15.75" x14ac:dyDescent="0.25">
      <c r="A142" s="79"/>
      <c r="B142" s="91"/>
      <c r="C142" s="89"/>
      <c r="D142" s="75" t="s">
        <v>13</v>
      </c>
      <c r="E142" s="72">
        <v>0</v>
      </c>
      <c r="F142" s="72">
        <v>0</v>
      </c>
      <c r="G142" s="72">
        <v>0</v>
      </c>
      <c r="H142" s="72">
        <v>0</v>
      </c>
      <c r="I142" s="72">
        <v>0</v>
      </c>
      <c r="J142" s="72" t="s">
        <v>11</v>
      </c>
      <c r="K142" s="38">
        <v>0</v>
      </c>
      <c r="L142" s="38">
        <v>0</v>
      </c>
      <c r="M142" s="38">
        <v>0</v>
      </c>
    </row>
    <row r="143" spans="1:14" ht="52.5" customHeight="1" x14ac:dyDescent="0.25">
      <c r="A143" s="79"/>
      <c r="B143" s="92"/>
      <c r="C143" s="89"/>
      <c r="D143" s="75" t="s">
        <v>14</v>
      </c>
      <c r="E143" s="72">
        <v>0</v>
      </c>
      <c r="F143" s="72">
        <v>0</v>
      </c>
      <c r="G143" s="72">
        <v>0</v>
      </c>
      <c r="H143" s="72">
        <v>0</v>
      </c>
      <c r="I143" s="72">
        <v>0</v>
      </c>
      <c r="J143" s="72" t="s">
        <v>11</v>
      </c>
      <c r="K143" s="38">
        <v>0</v>
      </c>
      <c r="L143" s="38">
        <v>0</v>
      </c>
      <c r="M143" s="38">
        <v>0</v>
      </c>
    </row>
    <row r="144" spans="1:14" ht="15.75" x14ac:dyDescent="0.25">
      <c r="A144" s="79"/>
      <c r="B144" s="90" t="s">
        <v>80</v>
      </c>
      <c r="C144" s="89"/>
      <c r="D144" s="75" t="s">
        <v>55</v>
      </c>
      <c r="E144" s="72">
        <v>0</v>
      </c>
      <c r="F144" s="72">
        <v>0</v>
      </c>
      <c r="G144" s="72">
        <v>0</v>
      </c>
      <c r="H144" s="72">
        <v>0</v>
      </c>
      <c r="I144" s="72">
        <v>0</v>
      </c>
      <c r="J144" s="72" t="s">
        <v>11</v>
      </c>
      <c r="K144" s="38">
        <v>0</v>
      </c>
      <c r="L144" s="38">
        <v>0</v>
      </c>
      <c r="M144" s="38">
        <v>0</v>
      </c>
    </row>
    <row r="145" spans="1:13" ht="31.5" x14ac:dyDescent="0.25">
      <c r="A145" s="79"/>
      <c r="B145" s="91"/>
      <c r="C145" s="89"/>
      <c r="D145" s="75" t="s">
        <v>10</v>
      </c>
      <c r="E145" s="72">
        <v>0</v>
      </c>
      <c r="F145" s="72">
        <v>0</v>
      </c>
      <c r="G145" s="72">
        <v>0</v>
      </c>
      <c r="H145" s="72">
        <v>0</v>
      </c>
      <c r="I145" s="72">
        <v>0</v>
      </c>
      <c r="J145" s="72" t="s">
        <v>11</v>
      </c>
      <c r="K145" s="38">
        <v>0</v>
      </c>
      <c r="L145" s="38">
        <v>0</v>
      </c>
      <c r="M145" s="38">
        <v>0</v>
      </c>
    </row>
    <row r="146" spans="1:13" ht="50.25" customHeight="1" x14ac:dyDescent="0.25">
      <c r="A146" s="79"/>
      <c r="B146" s="91"/>
      <c r="C146" s="89"/>
      <c r="D146" s="75" t="s">
        <v>12</v>
      </c>
      <c r="E146" s="72">
        <v>0</v>
      </c>
      <c r="F146" s="72">
        <v>0</v>
      </c>
      <c r="G146" s="72">
        <v>0</v>
      </c>
      <c r="H146" s="72">
        <v>0</v>
      </c>
      <c r="I146" s="72">
        <v>0</v>
      </c>
      <c r="J146" s="72" t="s">
        <v>11</v>
      </c>
      <c r="K146" s="38">
        <v>0</v>
      </c>
      <c r="L146" s="38">
        <v>0</v>
      </c>
      <c r="M146" s="38">
        <v>0</v>
      </c>
    </row>
    <row r="147" spans="1:13" ht="15.75" x14ac:dyDescent="0.25">
      <c r="A147" s="79"/>
      <c r="B147" s="91"/>
      <c r="C147" s="89"/>
      <c r="D147" s="75" t="s">
        <v>13</v>
      </c>
      <c r="E147" s="72">
        <v>0</v>
      </c>
      <c r="F147" s="72">
        <v>0</v>
      </c>
      <c r="G147" s="72">
        <v>0</v>
      </c>
      <c r="H147" s="72">
        <v>0</v>
      </c>
      <c r="I147" s="72">
        <v>0</v>
      </c>
      <c r="J147" s="72" t="s">
        <v>11</v>
      </c>
      <c r="K147" s="38">
        <v>0</v>
      </c>
      <c r="L147" s="38">
        <v>0</v>
      </c>
      <c r="M147" s="38">
        <v>0</v>
      </c>
    </row>
    <row r="148" spans="1:13" ht="48" customHeight="1" x14ac:dyDescent="0.25">
      <c r="A148" s="79"/>
      <c r="B148" s="92"/>
      <c r="C148" s="89"/>
      <c r="D148" s="75" t="s">
        <v>14</v>
      </c>
      <c r="E148" s="72">
        <v>0</v>
      </c>
      <c r="F148" s="72">
        <v>0</v>
      </c>
      <c r="G148" s="72">
        <v>0</v>
      </c>
      <c r="H148" s="72">
        <v>0</v>
      </c>
      <c r="I148" s="72">
        <v>0</v>
      </c>
      <c r="J148" s="72" t="s">
        <v>11</v>
      </c>
      <c r="K148" s="38">
        <v>0</v>
      </c>
      <c r="L148" s="38">
        <v>0</v>
      </c>
      <c r="M148" s="38">
        <v>0</v>
      </c>
    </row>
    <row r="149" spans="1:13" ht="15.75" x14ac:dyDescent="0.25">
      <c r="A149" s="79"/>
      <c r="B149" s="90" t="s">
        <v>81</v>
      </c>
      <c r="C149" s="89"/>
      <c r="D149" s="75" t="s">
        <v>55</v>
      </c>
      <c r="E149" s="72">
        <v>0</v>
      </c>
      <c r="F149" s="72">
        <v>0</v>
      </c>
      <c r="G149" s="72">
        <v>0</v>
      </c>
      <c r="H149" s="72">
        <v>0</v>
      </c>
      <c r="I149" s="72">
        <v>0</v>
      </c>
      <c r="J149" s="72" t="s">
        <v>11</v>
      </c>
      <c r="K149" s="38">
        <f>K150+K151+K152+K153</f>
        <v>0</v>
      </c>
      <c r="L149" s="38">
        <f>L150+L151+L152+L153</f>
        <v>0</v>
      </c>
      <c r="M149" s="38">
        <f>M150+M151+M152+M153</f>
        <v>0</v>
      </c>
    </row>
    <row r="150" spans="1:13" ht="31.5" x14ac:dyDescent="0.25">
      <c r="A150" s="79"/>
      <c r="B150" s="91"/>
      <c r="C150" s="89"/>
      <c r="D150" s="75" t="s">
        <v>10</v>
      </c>
      <c r="E150" s="72">
        <v>0</v>
      </c>
      <c r="F150" s="72">
        <v>0</v>
      </c>
      <c r="G150" s="72">
        <v>0</v>
      </c>
      <c r="H150" s="72">
        <v>0</v>
      </c>
      <c r="I150" s="72">
        <v>0</v>
      </c>
      <c r="J150" s="72" t="s">
        <v>11</v>
      </c>
      <c r="K150" s="38">
        <f t="shared" ref="K150:M151" si="34">K123-K135</f>
        <v>0</v>
      </c>
      <c r="L150" s="38">
        <f t="shared" si="34"/>
        <v>0</v>
      </c>
      <c r="M150" s="38">
        <f t="shared" si="34"/>
        <v>0</v>
      </c>
    </row>
    <row r="151" spans="1:13" ht="49.5" customHeight="1" x14ac:dyDescent="0.25">
      <c r="A151" s="79"/>
      <c r="B151" s="91"/>
      <c r="C151" s="89"/>
      <c r="D151" s="75" t="s">
        <v>12</v>
      </c>
      <c r="E151" s="72">
        <v>0</v>
      </c>
      <c r="F151" s="72">
        <v>0</v>
      </c>
      <c r="G151" s="72">
        <v>0</v>
      </c>
      <c r="H151" s="72">
        <v>0</v>
      </c>
      <c r="I151" s="72">
        <v>0</v>
      </c>
      <c r="J151" s="72" t="s">
        <v>11</v>
      </c>
      <c r="K151" s="38">
        <f t="shared" si="34"/>
        <v>0</v>
      </c>
      <c r="L151" s="38">
        <f t="shared" si="34"/>
        <v>0</v>
      </c>
      <c r="M151" s="38">
        <f t="shared" si="34"/>
        <v>0</v>
      </c>
    </row>
    <row r="152" spans="1:13" ht="27" customHeight="1" x14ac:dyDescent="0.25">
      <c r="A152" s="79"/>
      <c r="B152" s="91"/>
      <c r="C152" s="89"/>
      <c r="D152" s="75" t="s">
        <v>13</v>
      </c>
      <c r="E152" s="72">
        <v>0</v>
      </c>
      <c r="F152" s="72">
        <v>0</v>
      </c>
      <c r="G152" s="72">
        <v>0</v>
      </c>
      <c r="H152" s="72">
        <v>0</v>
      </c>
      <c r="I152" s="72">
        <v>0</v>
      </c>
      <c r="J152" s="72" t="s">
        <v>11</v>
      </c>
      <c r="K152" s="38">
        <f t="shared" ref="K152:M153" si="35">K126-K137</f>
        <v>0</v>
      </c>
      <c r="L152" s="38">
        <f t="shared" si="35"/>
        <v>0</v>
      </c>
      <c r="M152" s="38">
        <f t="shared" si="35"/>
        <v>0</v>
      </c>
    </row>
    <row r="153" spans="1:13" ht="40.5" customHeight="1" x14ac:dyDescent="0.25">
      <c r="A153" s="79"/>
      <c r="B153" s="92"/>
      <c r="C153" s="89"/>
      <c r="D153" s="75" t="s">
        <v>14</v>
      </c>
      <c r="E153" s="72">
        <v>0</v>
      </c>
      <c r="F153" s="72">
        <v>0</v>
      </c>
      <c r="G153" s="72">
        <v>0</v>
      </c>
      <c r="H153" s="72">
        <v>0</v>
      </c>
      <c r="I153" s="72">
        <v>0</v>
      </c>
      <c r="J153" s="72" t="s">
        <v>11</v>
      </c>
      <c r="K153" s="38">
        <f t="shared" si="35"/>
        <v>0</v>
      </c>
      <c r="L153" s="38">
        <f t="shared" si="35"/>
        <v>0</v>
      </c>
      <c r="M153" s="38">
        <f t="shared" si="35"/>
        <v>0</v>
      </c>
    </row>
    <row r="154" spans="1:13" ht="15.75" x14ac:dyDescent="0.25">
      <c r="A154" s="105" t="s">
        <v>15</v>
      </c>
      <c r="B154" s="105"/>
      <c r="C154" s="105"/>
      <c r="D154" s="105"/>
      <c r="E154" s="105"/>
      <c r="F154" s="105"/>
      <c r="G154" s="105"/>
      <c r="H154" s="105"/>
      <c r="I154" s="105"/>
      <c r="J154" s="105"/>
    </row>
    <row r="155" spans="1:13" ht="31.5" customHeight="1" x14ac:dyDescent="0.25">
      <c r="A155" s="89" t="s">
        <v>77</v>
      </c>
      <c r="B155" s="89"/>
      <c r="C155" s="89"/>
      <c r="D155" s="68" t="s">
        <v>10</v>
      </c>
      <c r="E155" s="49">
        <f t="shared" ref="E155:G157" si="36">E50+E67+E84+E101+E106</f>
        <v>0</v>
      </c>
      <c r="F155" s="49">
        <f t="shared" si="36"/>
        <v>0</v>
      </c>
      <c r="G155" s="49">
        <f t="shared" si="36"/>
        <v>0</v>
      </c>
      <c r="H155" s="49">
        <f t="shared" ref="H155:H180" si="37">G155-F155</f>
        <v>0</v>
      </c>
      <c r="I155" s="49">
        <v>0</v>
      </c>
      <c r="J155" s="68" t="s">
        <v>11</v>
      </c>
    </row>
    <row r="156" spans="1:13" ht="45.75" customHeight="1" x14ac:dyDescent="0.25">
      <c r="A156" s="89"/>
      <c r="B156" s="89"/>
      <c r="C156" s="89"/>
      <c r="D156" s="68" t="s">
        <v>12</v>
      </c>
      <c r="E156" s="49">
        <f t="shared" si="36"/>
        <v>143426</v>
      </c>
      <c r="F156" s="49">
        <f t="shared" si="36"/>
        <v>259905.5</v>
      </c>
      <c r="G156" s="49">
        <f t="shared" si="36"/>
        <v>164760.79999999996</v>
      </c>
      <c r="H156" s="49">
        <f t="shared" si="37"/>
        <v>-95144.700000000041</v>
      </c>
      <c r="I156" s="49">
        <f>(G156/F156)*100</f>
        <v>63.392579225910936</v>
      </c>
      <c r="J156" s="68" t="s">
        <v>11</v>
      </c>
    </row>
    <row r="157" spans="1:13" ht="22.5" customHeight="1" x14ac:dyDescent="0.25">
      <c r="A157" s="89"/>
      <c r="B157" s="89"/>
      <c r="C157" s="89"/>
      <c r="D157" s="68" t="s">
        <v>13</v>
      </c>
      <c r="E157" s="49">
        <f>E52+E69+E86+E103+E108+E47</f>
        <v>4223.8</v>
      </c>
      <c r="F157" s="49">
        <f>F52+F69+F86+F103+F108+F47</f>
        <v>4223.8</v>
      </c>
      <c r="G157" s="49">
        <f t="shared" si="36"/>
        <v>2017.9</v>
      </c>
      <c r="H157" s="49">
        <f t="shared" si="37"/>
        <v>-2205.9</v>
      </c>
      <c r="I157" s="49">
        <f t="shared" ref="I157:I158" si="38">(G157/F157)*100</f>
        <v>47.774515838818125</v>
      </c>
      <c r="J157" s="68" t="s">
        <v>11</v>
      </c>
      <c r="L157" s="24"/>
      <c r="M157" s="29"/>
    </row>
    <row r="158" spans="1:13" ht="35.25" customHeight="1" x14ac:dyDescent="0.25">
      <c r="A158" s="89"/>
      <c r="B158" s="89"/>
      <c r="C158" s="89"/>
      <c r="D158" s="68" t="s">
        <v>14</v>
      </c>
      <c r="E158" s="49">
        <f>E53+E70+E87+E104+E109</f>
        <v>300</v>
      </c>
      <c r="F158" s="49">
        <f t="shared" ref="F158:G158" si="39">F53+F70+F87+F104+F109</f>
        <v>330</v>
      </c>
      <c r="G158" s="49">
        <f t="shared" si="39"/>
        <v>303.60000000000002</v>
      </c>
      <c r="H158" s="49">
        <f t="shared" si="37"/>
        <v>-26.399999999999977</v>
      </c>
      <c r="I158" s="49">
        <f t="shared" si="38"/>
        <v>92</v>
      </c>
      <c r="J158" s="68" t="s">
        <v>11</v>
      </c>
      <c r="L158" s="24"/>
      <c r="M158" s="76"/>
    </row>
    <row r="159" spans="1:13" ht="15.75" x14ac:dyDescent="0.25">
      <c r="A159" s="89"/>
      <c r="B159" s="89"/>
      <c r="C159" s="89"/>
      <c r="D159" s="69" t="s">
        <v>16</v>
      </c>
      <c r="E159" s="52">
        <f>E155+E156+E157+E158</f>
        <v>147949.79999999999</v>
      </c>
      <c r="F159" s="52">
        <f>F155+F156+F157+F158</f>
        <v>264459.3</v>
      </c>
      <c r="G159" s="52">
        <f>G155+G156+G157+G158</f>
        <v>167082.29999999996</v>
      </c>
      <c r="H159" s="52">
        <f t="shared" si="37"/>
        <v>-97377.000000000029</v>
      </c>
      <c r="I159" s="52">
        <f>(G159/F159)*100</f>
        <v>63.17883318907672</v>
      </c>
      <c r="J159" s="68" t="s">
        <v>11</v>
      </c>
      <c r="L159" s="24"/>
      <c r="M159" s="76"/>
    </row>
    <row r="160" spans="1:13" ht="31.5" x14ac:dyDescent="0.25">
      <c r="A160" s="89" t="s">
        <v>31</v>
      </c>
      <c r="B160" s="89"/>
      <c r="C160" s="89" t="s">
        <v>50</v>
      </c>
      <c r="D160" s="68" t="s">
        <v>10</v>
      </c>
      <c r="E160" s="49">
        <f t="shared" ref="E160:G163" si="40">E13</f>
        <v>9184.1</v>
      </c>
      <c r="F160" s="49">
        <f t="shared" si="40"/>
        <v>9184.1</v>
      </c>
      <c r="G160" s="49">
        <f t="shared" si="40"/>
        <v>7258.6</v>
      </c>
      <c r="H160" s="49">
        <f t="shared" si="37"/>
        <v>-1925.5</v>
      </c>
      <c r="I160" s="49">
        <f>(G160/F160)*100</f>
        <v>79.034418179244568</v>
      </c>
      <c r="J160" s="68" t="s">
        <v>11</v>
      </c>
      <c r="L160" s="24"/>
      <c r="M160" s="76"/>
    </row>
    <row r="161" spans="1:13" ht="50.25" customHeight="1" x14ac:dyDescent="0.25">
      <c r="A161" s="89"/>
      <c r="B161" s="89"/>
      <c r="C161" s="89"/>
      <c r="D161" s="68" t="s">
        <v>12</v>
      </c>
      <c r="E161" s="49">
        <f t="shared" si="40"/>
        <v>15277.1</v>
      </c>
      <c r="F161" s="49">
        <f t="shared" si="40"/>
        <v>15277.1</v>
      </c>
      <c r="G161" s="49">
        <f t="shared" si="40"/>
        <v>9032.6</v>
      </c>
      <c r="H161" s="49">
        <f t="shared" si="37"/>
        <v>-6244.5</v>
      </c>
      <c r="I161" s="49">
        <f t="shared" ref="I161" si="41">(G161/F161)*100</f>
        <v>59.125095731519728</v>
      </c>
      <c r="J161" s="68" t="s">
        <v>11</v>
      </c>
      <c r="L161" s="24"/>
      <c r="M161" s="76"/>
    </row>
    <row r="162" spans="1:13" ht="15.75" x14ac:dyDescent="0.25">
      <c r="A162" s="89"/>
      <c r="B162" s="89"/>
      <c r="C162" s="89"/>
      <c r="D162" s="68" t="s">
        <v>13</v>
      </c>
      <c r="E162" s="49">
        <f t="shared" si="40"/>
        <v>140703.29999999999</v>
      </c>
      <c r="F162" s="49">
        <f t="shared" si="40"/>
        <v>140703.29999999999</v>
      </c>
      <c r="G162" s="49">
        <f t="shared" si="40"/>
        <v>106109.7</v>
      </c>
      <c r="H162" s="49">
        <f t="shared" si="37"/>
        <v>-34593.599999999991</v>
      </c>
      <c r="I162" s="49">
        <f>G162/F162*100</f>
        <v>75.413796264906381</v>
      </c>
      <c r="J162" s="68" t="s">
        <v>11</v>
      </c>
      <c r="L162" s="24"/>
      <c r="M162" s="76"/>
    </row>
    <row r="163" spans="1:13" ht="46.5" customHeight="1" x14ac:dyDescent="0.25">
      <c r="A163" s="89"/>
      <c r="B163" s="89"/>
      <c r="C163" s="89"/>
      <c r="D163" s="68" t="s">
        <v>14</v>
      </c>
      <c r="E163" s="49">
        <f t="shared" si="40"/>
        <v>0</v>
      </c>
      <c r="F163" s="49">
        <f t="shared" si="40"/>
        <v>0</v>
      </c>
      <c r="G163" s="49">
        <f t="shared" si="40"/>
        <v>0</v>
      </c>
      <c r="H163" s="49">
        <f t="shared" si="37"/>
        <v>0</v>
      </c>
      <c r="I163" s="49">
        <f>I16</f>
        <v>0</v>
      </c>
      <c r="J163" s="68" t="s">
        <v>11</v>
      </c>
      <c r="L163" s="24"/>
      <c r="M163" s="76"/>
    </row>
    <row r="164" spans="1:13" ht="15.75" x14ac:dyDescent="0.25">
      <c r="A164" s="89"/>
      <c r="B164" s="89"/>
      <c r="C164" s="89"/>
      <c r="D164" s="69" t="s">
        <v>16</v>
      </c>
      <c r="E164" s="52">
        <f>SUM(E160,E161,E162)</f>
        <v>165164.5</v>
      </c>
      <c r="F164" s="52">
        <f>SUM(F160,F161,F162,F163)</f>
        <v>165164.5</v>
      </c>
      <c r="G164" s="52">
        <f>SUM(G160,G161,G162,G163)</f>
        <v>122400.9</v>
      </c>
      <c r="H164" s="52">
        <f t="shared" si="37"/>
        <v>-42763.600000000006</v>
      </c>
      <c r="I164" s="52">
        <f t="shared" ref="I164:I180" si="42">G164/F164*100</f>
        <v>74.108479727786531</v>
      </c>
      <c r="J164" s="68" t="s">
        <v>11</v>
      </c>
      <c r="L164" s="24"/>
      <c r="M164" s="76"/>
    </row>
    <row r="165" spans="1:13" ht="31.5" x14ac:dyDescent="0.25">
      <c r="A165" s="89" t="s">
        <v>32</v>
      </c>
      <c r="B165" s="89"/>
      <c r="C165" s="89" t="s">
        <v>27</v>
      </c>
      <c r="D165" s="68" t="s">
        <v>10</v>
      </c>
      <c r="E165" s="49">
        <f t="shared" ref="E165:G168" si="43">E18</f>
        <v>0</v>
      </c>
      <c r="F165" s="49">
        <f t="shared" si="43"/>
        <v>0</v>
      </c>
      <c r="G165" s="49">
        <f t="shared" si="43"/>
        <v>0</v>
      </c>
      <c r="H165" s="49">
        <f t="shared" si="37"/>
        <v>0</v>
      </c>
      <c r="I165" s="49">
        <v>0</v>
      </c>
      <c r="J165" s="68" t="s">
        <v>11</v>
      </c>
      <c r="L165" s="24"/>
      <c r="M165" s="76"/>
    </row>
    <row r="166" spans="1:13" ht="48" customHeight="1" x14ac:dyDescent="0.25">
      <c r="A166" s="89"/>
      <c r="B166" s="89"/>
      <c r="C166" s="89"/>
      <c r="D166" s="68" t="s">
        <v>12</v>
      </c>
      <c r="E166" s="49">
        <f t="shared" si="43"/>
        <v>0</v>
      </c>
      <c r="F166" s="49">
        <f t="shared" si="43"/>
        <v>0</v>
      </c>
      <c r="G166" s="49">
        <f t="shared" si="43"/>
        <v>0</v>
      </c>
      <c r="H166" s="49">
        <f t="shared" si="37"/>
        <v>0</v>
      </c>
      <c r="I166" s="49">
        <v>0</v>
      </c>
      <c r="J166" s="68" t="s">
        <v>11</v>
      </c>
      <c r="L166" s="24"/>
      <c r="M166" s="24"/>
    </row>
    <row r="167" spans="1:13" ht="15.75" x14ac:dyDescent="0.25">
      <c r="A167" s="89"/>
      <c r="B167" s="89"/>
      <c r="C167" s="89"/>
      <c r="D167" s="68" t="s">
        <v>13</v>
      </c>
      <c r="E167" s="49">
        <f t="shared" si="43"/>
        <v>19800</v>
      </c>
      <c r="F167" s="49">
        <f t="shared" si="43"/>
        <v>19800</v>
      </c>
      <c r="G167" s="49">
        <f t="shared" si="43"/>
        <v>16806.5</v>
      </c>
      <c r="H167" s="49">
        <f t="shared" si="37"/>
        <v>-2993.5</v>
      </c>
      <c r="I167" s="49">
        <f t="shared" si="42"/>
        <v>84.881313131313135</v>
      </c>
      <c r="J167" s="68" t="s">
        <v>11</v>
      </c>
    </row>
    <row r="168" spans="1:13" ht="45" customHeight="1" x14ac:dyDescent="0.25">
      <c r="A168" s="89"/>
      <c r="B168" s="89"/>
      <c r="C168" s="89"/>
      <c r="D168" s="68" t="s">
        <v>14</v>
      </c>
      <c r="E168" s="49">
        <f t="shared" si="43"/>
        <v>0</v>
      </c>
      <c r="F168" s="49">
        <f t="shared" si="43"/>
        <v>0</v>
      </c>
      <c r="G168" s="49">
        <f t="shared" si="43"/>
        <v>0</v>
      </c>
      <c r="H168" s="49">
        <f t="shared" si="37"/>
        <v>0</v>
      </c>
      <c r="I168" s="49">
        <v>0</v>
      </c>
      <c r="J168" s="68" t="s">
        <v>11</v>
      </c>
    </row>
    <row r="169" spans="1:13" ht="15.75" x14ac:dyDescent="0.25">
      <c r="A169" s="89"/>
      <c r="B169" s="89"/>
      <c r="C169" s="89"/>
      <c r="D169" s="69" t="s">
        <v>16</v>
      </c>
      <c r="E169" s="52">
        <f>SUM(E165,E166,E167,E168)</f>
        <v>19800</v>
      </c>
      <c r="F169" s="52">
        <f>SUM(F165,F166,F167,F168)</f>
        <v>19800</v>
      </c>
      <c r="G169" s="52">
        <f>SUM(G165,G166,G167,G168)</f>
        <v>16806.5</v>
      </c>
      <c r="H169" s="52">
        <f t="shared" si="37"/>
        <v>-2993.5</v>
      </c>
      <c r="I169" s="52">
        <f t="shared" si="42"/>
        <v>84.881313131313135</v>
      </c>
      <c r="J169" s="68" t="s">
        <v>11</v>
      </c>
    </row>
    <row r="170" spans="1:13" ht="31.5" x14ac:dyDescent="0.25">
      <c r="A170" s="101" t="s">
        <v>33</v>
      </c>
      <c r="B170" s="102"/>
      <c r="C170" s="96" t="s">
        <v>28</v>
      </c>
      <c r="D170" s="68" t="s">
        <v>10</v>
      </c>
      <c r="E170" s="49">
        <f>E18</f>
        <v>0</v>
      </c>
      <c r="F170" s="49">
        <f>F18</f>
        <v>0</v>
      </c>
      <c r="G170" s="49">
        <f>G18</f>
        <v>0</v>
      </c>
      <c r="H170" s="49">
        <f t="shared" ref="H170:H174" si="44">G170-F170</f>
        <v>0</v>
      </c>
      <c r="I170" s="49">
        <v>0</v>
      </c>
      <c r="J170" s="68" t="s">
        <v>11</v>
      </c>
    </row>
    <row r="171" spans="1:13" ht="45.75" customHeight="1" x14ac:dyDescent="0.25">
      <c r="A171" s="103"/>
      <c r="B171" s="104"/>
      <c r="C171" s="91"/>
      <c r="D171" s="68" t="s">
        <v>12</v>
      </c>
      <c r="E171" s="49">
        <f t="shared" ref="E171:G172" si="45">E24</f>
        <v>0</v>
      </c>
      <c r="F171" s="49">
        <f t="shared" si="45"/>
        <v>0</v>
      </c>
      <c r="G171" s="49">
        <f t="shared" si="45"/>
        <v>0</v>
      </c>
      <c r="H171" s="49">
        <f t="shared" si="44"/>
        <v>0</v>
      </c>
      <c r="I171" s="49">
        <v>0</v>
      </c>
      <c r="J171" s="68" t="s">
        <v>11</v>
      </c>
    </row>
    <row r="172" spans="1:13" ht="23.25" customHeight="1" x14ac:dyDescent="0.25">
      <c r="A172" s="103"/>
      <c r="B172" s="104"/>
      <c r="C172" s="91"/>
      <c r="D172" s="68" t="s">
        <v>13</v>
      </c>
      <c r="E172" s="49">
        <f t="shared" si="45"/>
        <v>44393</v>
      </c>
      <c r="F172" s="49">
        <f t="shared" si="45"/>
        <v>44393</v>
      </c>
      <c r="G172" s="49">
        <f t="shared" si="45"/>
        <v>35875</v>
      </c>
      <c r="H172" s="49">
        <f t="shared" si="44"/>
        <v>-8518</v>
      </c>
      <c r="I172" s="49">
        <f t="shared" ref="I172" si="46">G172/F172*100</f>
        <v>80.812290225936522</v>
      </c>
      <c r="J172" s="68" t="s">
        <v>11</v>
      </c>
    </row>
    <row r="173" spans="1:13" ht="46.5" customHeight="1" x14ac:dyDescent="0.25">
      <c r="A173" s="103"/>
      <c r="B173" s="104"/>
      <c r="C173" s="91"/>
      <c r="D173" s="68" t="s">
        <v>14</v>
      </c>
      <c r="E173" s="49">
        <f>E21</f>
        <v>0</v>
      </c>
      <c r="F173" s="49">
        <f>F21</f>
        <v>0</v>
      </c>
      <c r="G173" s="49">
        <f>G21</f>
        <v>0</v>
      </c>
      <c r="H173" s="49">
        <f t="shared" si="44"/>
        <v>0</v>
      </c>
      <c r="I173" s="49">
        <v>0</v>
      </c>
      <c r="J173" s="68" t="s">
        <v>11</v>
      </c>
    </row>
    <row r="174" spans="1:13" ht="21.75" customHeight="1" x14ac:dyDescent="0.25">
      <c r="A174" s="103"/>
      <c r="B174" s="104"/>
      <c r="C174" s="91"/>
      <c r="D174" s="69" t="s">
        <v>16</v>
      </c>
      <c r="E174" s="52">
        <f>SUM(E170,E171,E172,E173)</f>
        <v>44393</v>
      </c>
      <c r="F174" s="52">
        <f>SUM(F170,F171,F172,F173)</f>
        <v>44393</v>
      </c>
      <c r="G174" s="52">
        <f>SUM(G170,G171,G172,G173)</f>
        <v>35875</v>
      </c>
      <c r="H174" s="52">
        <f t="shared" si="44"/>
        <v>-8518</v>
      </c>
      <c r="I174" s="52">
        <f t="shared" ref="I174" si="47">G174/F174*100</f>
        <v>80.812290225936522</v>
      </c>
      <c r="J174" s="68" t="s">
        <v>11</v>
      </c>
    </row>
    <row r="175" spans="1:13" ht="31.5" x14ac:dyDescent="0.25">
      <c r="A175" s="89" t="s">
        <v>42</v>
      </c>
      <c r="B175" s="89"/>
      <c r="C175" s="89" t="s">
        <v>49</v>
      </c>
      <c r="D175" s="68" t="s">
        <v>10</v>
      </c>
      <c r="E175" s="49">
        <f>E23</f>
        <v>0</v>
      </c>
      <c r="F175" s="49">
        <f>F23</f>
        <v>0</v>
      </c>
      <c r="G175" s="49">
        <f>G23</f>
        <v>0</v>
      </c>
      <c r="H175" s="49">
        <f t="shared" si="37"/>
        <v>0</v>
      </c>
      <c r="I175" s="49">
        <v>0</v>
      </c>
      <c r="J175" s="68" t="s">
        <v>11</v>
      </c>
    </row>
    <row r="176" spans="1:13" ht="47.25" customHeight="1" x14ac:dyDescent="0.25">
      <c r="A176" s="89"/>
      <c r="B176" s="89"/>
      <c r="C176" s="89"/>
      <c r="D176" s="68" t="s">
        <v>12</v>
      </c>
      <c r="E176" s="49">
        <f>E29</f>
        <v>67417.7</v>
      </c>
      <c r="F176" s="49">
        <f>F29</f>
        <v>67417.7</v>
      </c>
      <c r="G176" s="49">
        <f>G29</f>
        <v>30585</v>
      </c>
      <c r="H176" s="49">
        <f>G176-F176</f>
        <v>-36832.699999999997</v>
      </c>
      <c r="I176" s="49">
        <f t="shared" si="42"/>
        <v>45.366424544296237</v>
      </c>
      <c r="J176" s="68" t="s">
        <v>11</v>
      </c>
    </row>
    <row r="177" spans="1:10" ht="22.5" customHeight="1" x14ac:dyDescent="0.25">
      <c r="A177" s="89"/>
      <c r="B177" s="89"/>
      <c r="C177" s="89"/>
      <c r="D177" s="68" t="s">
        <v>13</v>
      </c>
      <c r="E177" s="49">
        <v>0</v>
      </c>
      <c r="F177" s="49">
        <v>0</v>
      </c>
      <c r="G177" s="49">
        <v>0</v>
      </c>
      <c r="H177" s="49">
        <v>0</v>
      </c>
      <c r="I177" s="49">
        <v>0</v>
      </c>
      <c r="J177" s="68" t="s">
        <v>11</v>
      </c>
    </row>
    <row r="178" spans="1:10" ht="48" customHeight="1" x14ac:dyDescent="0.25">
      <c r="A178" s="89"/>
      <c r="B178" s="89"/>
      <c r="C178" s="89"/>
      <c r="D178" s="68" t="s">
        <v>14</v>
      </c>
      <c r="E178" s="49">
        <f>E26</f>
        <v>0</v>
      </c>
      <c r="F178" s="49">
        <f>F26</f>
        <v>0</v>
      </c>
      <c r="G178" s="49">
        <f>G26</f>
        <v>0</v>
      </c>
      <c r="H178" s="49">
        <f t="shared" si="37"/>
        <v>0</v>
      </c>
      <c r="I178" s="49">
        <v>0</v>
      </c>
      <c r="J178" s="68" t="s">
        <v>11</v>
      </c>
    </row>
    <row r="179" spans="1:10" ht="25.5" customHeight="1" x14ac:dyDescent="0.25">
      <c r="A179" s="89"/>
      <c r="B179" s="89"/>
      <c r="C179" s="89"/>
      <c r="D179" s="69" t="s">
        <v>16</v>
      </c>
      <c r="E179" s="52">
        <f>SUM(E175,E176,E177,E178)</f>
        <v>67417.7</v>
      </c>
      <c r="F179" s="52">
        <f>SUM(F175,F176,F177,F178)</f>
        <v>67417.7</v>
      </c>
      <c r="G179" s="52">
        <f>SUM(G175,G176,G177,G178)</f>
        <v>30585</v>
      </c>
      <c r="H179" s="52">
        <f t="shared" si="37"/>
        <v>-36832.699999999997</v>
      </c>
      <c r="I179" s="52">
        <f>G179/F179*100</f>
        <v>45.366424544296237</v>
      </c>
      <c r="J179" s="68" t="s">
        <v>11</v>
      </c>
    </row>
    <row r="180" spans="1:10" ht="31.5" x14ac:dyDescent="0.25">
      <c r="A180" s="89"/>
      <c r="B180" s="89"/>
      <c r="C180" s="89"/>
      <c r="D180" s="69" t="s">
        <v>40</v>
      </c>
      <c r="E180" s="52">
        <f>E159+E164+E169+E174+E179</f>
        <v>444725</v>
      </c>
      <c r="F180" s="52">
        <f>F159+F164+F169+F174+F179</f>
        <v>561234.5</v>
      </c>
      <c r="G180" s="52">
        <f>G159+G164+G169+G174+G179</f>
        <v>372749.69999999995</v>
      </c>
      <c r="H180" s="52">
        <f t="shared" si="37"/>
        <v>-188484.80000000005</v>
      </c>
      <c r="I180" s="52">
        <f t="shared" si="42"/>
        <v>66.416034652181921</v>
      </c>
      <c r="J180" s="68" t="s">
        <v>11</v>
      </c>
    </row>
    <row r="181" spans="1:10" ht="15.75" x14ac:dyDescent="0.25">
      <c r="A181" s="40"/>
      <c r="B181" s="41"/>
      <c r="C181" s="41"/>
      <c r="D181" s="41"/>
      <c r="E181" s="41"/>
      <c r="F181" s="41"/>
      <c r="G181" s="41"/>
      <c r="H181" s="41"/>
      <c r="I181" s="41"/>
      <c r="J181" s="41"/>
    </row>
    <row r="182" spans="1:10" ht="36" customHeight="1" x14ac:dyDescent="0.25">
      <c r="A182" s="99" t="s">
        <v>43</v>
      </c>
      <c r="B182" s="99"/>
      <c r="C182" s="9" t="s">
        <v>41</v>
      </c>
      <c r="D182" s="10" t="s">
        <v>22</v>
      </c>
      <c r="E182" s="11"/>
      <c r="F182" s="100" t="s">
        <v>45</v>
      </c>
      <c r="G182" s="100"/>
      <c r="H182" s="10" t="s">
        <v>22</v>
      </c>
      <c r="I182" s="12" t="s">
        <v>46</v>
      </c>
      <c r="J182" s="1"/>
    </row>
    <row r="183" spans="1:10" x14ac:dyDescent="0.25">
      <c r="A183" s="13" t="s">
        <v>26</v>
      </c>
      <c r="B183" s="14"/>
      <c r="C183" s="15"/>
      <c r="D183" s="14"/>
      <c r="E183" s="14"/>
      <c r="F183" s="14"/>
      <c r="G183" s="14"/>
      <c r="H183" s="14"/>
      <c r="I183" s="14"/>
      <c r="J183" s="1"/>
    </row>
    <row r="184" spans="1:10" x14ac:dyDescent="0.25">
      <c r="A184" s="13" t="s">
        <v>17</v>
      </c>
      <c r="B184" s="14"/>
      <c r="C184" s="14"/>
      <c r="D184" s="14"/>
      <c r="E184" s="14"/>
      <c r="F184" s="14"/>
      <c r="G184" s="14"/>
      <c r="H184" s="14"/>
      <c r="I184" s="14"/>
      <c r="J184" s="1"/>
    </row>
    <row r="185" spans="1:10" ht="21.75" customHeight="1" x14ac:dyDescent="0.25">
      <c r="A185" s="99" t="s">
        <v>23</v>
      </c>
      <c r="B185" s="99"/>
      <c r="C185" s="12" t="s">
        <v>24</v>
      </c>
      <c r="D185" s="10" t="s">
        <v>22</v>
      </c>
      <c r="E185" s="16"/>
      <c r="F185" s="100" t="s">
        <v>29</v>
      </c>
      <c r="G185" s="100"/>
      <c r="H185" s="10" t="s">
        <v>22</v>
      </c>
      <c r="I185" s="12" t="s">
        <v>30</v>
      </c>
      <c r="J185" s="1"/>
    </row>
    <row r="186" spans="1:10" x14ac:dyDescent="0.25">
      <c r="A186" s="13" t="s">
        <v>25</v>
      </c>
      <c r="B186" s="14"/>
      <c r="C186" s="14"/>
      <c r="D186" s="14"/>
      <c r="E186" s="14"/>
      <c r="F186" s="14"/>
      <c r="G186" s="14"/>
      <c r="H186" s="14"/>
      <c r="I186" s="14"/>
      <c r="J186" s="1"/>
    </row>
    <row r="187" spans="1:10" x14ac:dyDescent="0.25">
      <c r="A187" s="13" t="s">
        <v>18</v>
      </c>
      <c r="B187" s="14"/>
      <c r="C187" s="14"/>
      <c r="D187" s="14"/>
      <c r="E187" s="14"/>
      <c r="F187" s="14"/>
      <c r="G187" s="14"/>
      <c r="H187" s="14"/>
      <c r="I187" s="14"/>
      <c r="J187" s="1"/>
    </row>
    <row r="188" spans="1:10" x14ac:dyDescent="0.25">
      <c r="A188" s="17"/>
      <c r="B188" s="17"/>
      <c r="C188" s="18"/>
      <c r="D188" s="8"/>
      <c r="E188" s="8"/>
      <c r="F188" s="19"/>
      <c r="G188" s="19"/>
      <c r="H188" s="8"/>
      <c r="I188" s="20"/>
      <c r="J188" s="1"/>
    </row>
    <row r="189" spans="1:10" x14ac:dyDescent="0.25">
      <c r="A189" s="21" t="s">
        <v>91</v>
      </c>
      <c r="B189" s="22"/>
      <c r="C189" s="22"/>
      <c r="D189" s="22"/>
      <c r="E189" s="22"/>
      <c r="F189" s="22"/>
      <c r="G189" s="22"/>
      <c r="H189" s="22"/>
      <c r="I189" s="22"/>
      <c r="J189" s="1"/>
    </row>
    <row r="190" spans="1:10" x14ac:dyDescent="0.25">
      <c r="A190" s="31"/>
      <c r="B190" s="30"/>
      <c r="C190" s="30"/>
      <c r="D190" s="30"/>
      <c r="E190" s="30"/>
      <c r="F190" s="30"/>
      <c r="G190" s="30"/>
      <c r="H190" s="30"/>
      <c r="I190" s="30"/>
    </row>
    <row r="191" spans="1:10" x14ac:dyDescent="0.25">
      <c r="A191" s="32"/>
      <c r="B191" s="24"/>
      <c r="C191" s="24"/>
      <c r="D191" s="24"/>
      <c r="E191" s="24"/>
      <c r="F191" s="24"/>
      <c r="G191" s="24"/>
      <c r="H191" s="24"/>
      <c r="I191" s="24"/>
    </row>
    <row r="192" spans="1:10" x14ac:dyDescent="0.25">
      <c r="A192" s="33"/>
    </row>
    <row r="194" spans="7:7" x14ac:dyDescent="0.25">
      <c r="G194" s="28"/>
    </row>
  </sheetData>
  <mergeCells count="109">
    <mergeCell ref="C28:C32"/>
    <mergeCell ref="J28:J32"/>
    <mergeCell ref="B28:B32"/>
    <mergeCell ref="B13:B27"/>
    <mergeCell ref="A33:C37"/>
    <mergeCell ref="A60:J60"/>
    <mergeCell ref="A61:A65"/>
    <mergeCell ref="B61:B65"/>
    <mergeCell ref="A28:A32"/>
    <mergeCell ref="A13:A27"/>
    <mergeCell ref="A39:A43"/>
    <mergeCell ref="B39:B43"/>
    <mergeCell ref="A38:J38"/>
    <mergeCell ref="A55:C59"/>
    <mergeCell ref="A45:A48"/>
    <mergeCell ref="J45:J54"/>
    <mergeCell ref="C45:C49"/>
    <mergeCell ref="B45:B49"/>
    <mergeCell ref="G8:G10"/>
    <mergeCell ref="A12:J12"/>
    <mergeCell ref="H8:I8"/>
    <mergeCell ref="J8:J10"/>
    <mergeCell ref="J13:J17"/>
    <mergeCell ref="J18:J22"/>
    <mergeCell ref="J23:J27"/>
    <mergeCell ref="C13:C17"/>
    <mergeCell ref="C18:C22"/>
    <mergeCell ref="C23:C27"/>
    <mergeCell ref="B106:B110"/>
    <mergeCell ref="J101:J105"/>
    <mergeCell ref="J106:J110"/>
    <mergeCell ref="A101:A105"/>
    <mergeCell ref="A106:A110"/>
    <mergeCell ref="A116:J116"/>
    <mergeCell ref="A117:A121"/>
    <mergeCell ref="B117:B121"/>
    <mergeCell ref="A1:J1"/>
    <mergeCell ref="A2:J2"/>
    <mergeCell ref="A5:D5"/>
    <mergeCell ref="A7:D7"/>
    <mergeCell ref="A4:D4"/>
    <mergeCell ref="A6:D6"/>
    <mergeCell ref="A8:A10"/>
    <mergeCell ref="D8:D10"/>
    <mergeCell ref="E8:E10"/>
    <mergeCell ref="F8:F10"/>
    <mergeCell ref="B8:B10"/>
    <mergeCell ref="C8:C10"/>
    <mergeCell ref="A50:A54"/>
    <mergeCell ref="B50:B54"/>
    <mergeCell ref="C50:C54"/>
    <mergeCell ref="A44:J44"/>
    <mergeCell ref="A185:B185"/>
    <mergeCell ref="F185:G185"/>
    <mergeCell ref="A160:B164"/>
    <mergeCell ref="A165:B169"/>
    <mergeCell ref="C175:C180"/>
    <mergeCell ref="F182:G182"/>
    <mergeCell ref="A170:B174"/>
    <mergeCell ref="C170:C174"/>
    <mergeCell ref="A149:A153"/>
    <mergeCell ref="B149:B153"/>
    <mergeCell ref="C149:C153"/>
    <mergeCell ref="A182:B182"/>
    <mergeCell ref="A154:J154"/>
    <mergeCell ref="A155:C159"/>
    <mergeCell ref="C160:C164"/>
    <mergeCell ref="C165:C169"/>
    <mergeCell ref="A175:B180"/>
    <mergeCell ref="A67:A71"/>
    <mergeCell ref="B67:B71"/>
    <mergeCell ref="C67:C71"/>
    <mergeCell ref="A72:C76"/>
    <mergeCell ref="J67:J71"/>
    <mergeCell ref="A83:J83"/>
    <mergeCell ref="A100:J100"/>
    <mergeCell ref="A66:J66"/>
    <mergeCell ref="A84:A88"/>
    <mergeCell ref="B84:B88"/>
    <mergeCell ref="J84:J88"/>
    <mergeCell ref="B78:B82"/>
    <mergeCell ref="A77:J77"/>
    <mergeCell ref="A78:A82"/>
    <mergeCell ref="C84:C88"/>
    <mergeCell ref="A89:C93"/>
    <mergeCell ref="M162:M165"/>
    <mergeCell ref="A128:J128"/>
    <mergeCell ref="A133:J133"/>
    <mergeCell ref="A139:A143"/>
    <mergeCell ref="M158:M161"/>
    <mergeCell ref="A94:J94"/>
    <mergeCell ref="A95:A99"/>
    <mergeCell ref="B95:B99"/>
    <mergeCell ref="B134:B138"/>
    <mergeCell ref="C134:C138"/>
    <mergeCell ref="B144:B148"/>
    <mergeCell ref="C144:C148"/>
    <mergeCell ref="A129:A132"/>
    <mergeCell ref="B129:B132"/>
    <mergeCell ref="C129:C132"/>
    <mergeCell ref="A134:A138"/>
    <mergeCell ref="B139:B143"/>
    <mergeCell ref="C139:C143"/>
    <mergeCell ref="A144:A148"/>
    <mergeCell ref="A122:C127"/>
    <mergeCell ref="C106:C110"/>
    <mergeCell ref="A111:C115"/>
    <mergeCell ref="B101:B105"/>
    <mergeCell ref="C101:C105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8" manualBreakCount="8">
    <brk id="22" max="9" man="1"/>
    <brk id="38" max="9" man="1"/>
    <brk id="59" max="9" man="1"/>
    <brk id="82" max="9" man="1"/>
    <brk id="93" max="9" man="1"/>
    <brk id="115" max="9" man="1"/>
    <brk id="143" max="9" man="1"/>
    <brk id="1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2019-10-16T04:48:46Z</dcterms:modified>
</cp:coreProperties>
</file>