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345" windowWidth="15120" windowHeight="777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Лист1!#REF!</definedName>
  </definedNames>
  <calcPr calcId="145621"/>
</workbook>
</file>

<file path=xl/calcChain.xml><?xml version="1.0" encoding="utf-8"?>
<calcChain xmlns="http://schemas.openxmlformats.org/spreadsheetml/2006/main">
  <c r="H77" i="1" l="1"/>
  <c r="H76" i="1" l="1"/>
  <c r="G76" i="1"/>
  <c r="H65" i="1" l="1"/>
  <c r="G65" i="1"/>
  <c r="F65" i="1"/>
  <c r="H64" i="1"/>
  <c r="G64" i="1"/>
  <c r="F64" i="1"/>
  <c r="K63" i="1"/>
  <c r="K64" i="1" s="1"/>
  <c r="J63" i="1"/>
  <c r="J64" i="1" s="1"/>
  <c r="K84" i="1" l="1"/>
  <c r="J84" i="1"/>
  <c r="H84" i="1"/>
  <c r="G84" i="1"/>
  <c r="F84" i="1"/>
  <c r="K82" i="1"/>
  <c r="J82" i="1"/>
  <c r="J86" i="1" l="1"/>
  <c r="H86" i="1"/>
  <c r="G86" i="1"/>
  <c r="F86" i="1"/>
  <c r="K85" i="1"/>
  <c r="K86" i="1" s="1"/>
  <c r="J85" i="1"/>
  <c r="G56" i="1" l="1"/>
  <c r="F56" i="1"/>
  <c r="K55" i="1"/>
  <c r="K56" i="1" s="1"/>
  <c r="J55" i="1"/>
  <c r="J56" i="1" s="1"/>
  <c r="K83" i="1"/>
  <c r="J83" i="1"/>
  <c r="H30" i="1" l="1"/>
  <c r="G30" i="1"/>
  <c r="F30" i="1"/>
  <c r="H25" i="1"/>
  <c r="G25" i="1"/>
  <c r="F25" i="1"/>
  <c r="K24" i="1"/>
  <c r="K25" i="1" s="1"/>
  <c r="J24" i="1"/>
  <c r="J25" i="1" s="1"/>
  <c r="K22" i="1"/>
  <c r="K23" i="1" s="1"/>
  <c r="J22" i="1"/>
  <c r="J23" i="1" s="1"/>
  <c r="H23" i="1"/>
  <c r="G23" i="1"/>
  <c r="F23" i="1"/>
  <c r="H62" i="1" l="1"/>
  <c r="K62" i="1" s="1"/>
  <c r="G62" i="1"/>
  <c r="F62" i="1"/>
  <c r="H59" i="1"/>
  <c r="K59" i="1" s="1"/>
  <c r="G59" i="1"/>
  <c r="F59" i="1"/>
  <c r="H54" i="1"/>
  <c r="G54" i="1"/>
  <c r="F54" i="1"/>
  <c r="H29" i="1"/>
  <c r="G29" i="1"/>
  <c r="F29" i="1"/>
  <c r="H27" i="1"/>
  <c r="G27" i="1"/>
  <c r="F27" i="1"/>
  <c r="H21" i="1"/>
  <c r="G21" i="1"/>
  <c r="F21" i="1"/>
  <c r="H36" i="1"/>
  <c r="K36" i="1" s="1"/>
  <c r="G36" i="1"/>
  <c r="F36" i="1"/>
  <c r="H40" i="1"/>
  <c r="K54" i="1" l="1"/>
  <c r="J36" i="1"/>
  <c r="K58" i="1" l="1"/>
  <c r="K57" i="1"/>
  <c r="F71" i="1"/>
  <c r="K60" i="1"/>
  <c r="J60" i="1"/>
  <c r="K52" i="1"/>
  <c r="J52" i="1"/>
  <c r="H68" i="1" l="1"/>
  <c r="F76" i="1"/>
  <c r="F68" i="1"/>
  <c r="K65" i="1"/>
  <c r="K68" i="1" s="1"/>
  <c r="G68" i="1"/>
  <c r="H39" i="1"/>
  <c r="K76" i="1" l="1"/>
  <c r="J35" i="1"/>
  <c r="J57" i="1"/>
  <c r="J58" i="1"/>
  <c r="J61" i="1"/>
  <c r="J62" i="1" s="1"/>
  <c r="J53" i="1"/>
  <c r="J54" i="1" s="1"/>
  <c r="J37" i="1"/>
  <c r="J38" i="1"/>
  <c r="J42" i="1"/>
  <c r="J34" i="1"/>
  <c r="J28" i="1"/>
  <c r="J29" i="1" s="1"/>
  <c r="J26" i="1"/>
  <c r="J27" i="1" s="1"/>
  <c r="J20" i="1"/>
  <c r="J21" i="1" s="1"/>
  <c r="J59" i="1" l="1"/>
  <c r="H80" i="1"/>
  <c r="G80" i="1"/>
  <c r="H81" i="1"/>
  <c r="G81" i="1"/>
  <c r="F80" i="1"/>
  <c r="H66" i="1"/>
  <c r="H69" i="1" s="1"/>
  <c r="G66" i="1"/>
  <c r="G69" i="1" s="1"/>
  <c r="F66" i="1"/>
  <c r="H44" i="1"/>
  <c r="H73" i="1" s="1"/>
  <c r="G39" i="1"/>
  <c r="J39" i="1" s="1"/>
  <c r="G40" i="1"/>
  <c r="F40" i="1"/>
  <c r="F44" i="1" s="1"/>
  <c r="F73" i="1" s="1"/>
  <c r="K35" i="1"/>
  <c r="F77" i="1" l="1"/>
  <c r="F69" i="1"/>
  <c r="J66" i="1"/>
  <c r="J69" i="1" s="1"/>
  <c r="J80" i="1"/>
  <c r="J76" i="1"/>
  <c r="J81" i="1"/>
  <c r="G44" i="1"/>
  <c r="J40" i="1"/>
  <c r="G41" i="1"/>
  <c r="K40" i="1"/>
  <c r="F78" i="1" l="1"/>
  <c r="J44" i="1"/>
  <c r="G78" i="1"/>
  <c r="I80" i="1"/>
  <c r="I81" i="1" s="1"/>
  <c r="I44" i="1"/>
  <c r="I43" i="1"/>
  <c r="I42" i="1"/>
  <c r="K61" i="1"/>
  <c r="K53" i="1"/>
  <c r="F81" i="1"/>
  <c r="K37" i="1"/>
  <c r="K38" i="1"/>
  <c r="K34" i="1"/>
  <c r="F39" i="1"/>
  <c r="K28" i="1"/>
  <c r="K29" i="1" s="1"/>
  <c r="K26" i="1"/>
  <c r="K27" i="1" s="1"/>
  <c r="K20" i="1"/>
  <c r="K21" i="1" s="1"/>
  <c r="F41" i="1" l="1"/>
  <c r="F43" i="1"/>
  <c r="J65" i="1"/>
  <c r="J68" i="1" s="1"/>
  <c r="G43" i="1"/>
  <c r="G77" i="1"/>
  <c r="H31" i="1"/>
  <c r="H43" i="1"/>
  <c r="J30" i="1"/>
  <c r="F67" i="1"/>
  <c r="F70" i="1" s="1"/>
  <c r="H41" i="1"/>
  <c r="J41" i="1" s="1"/>
  <c r="G72" i="1"/>
  <c r="H67" i="1"/>
  <c r="H70" i="1" s="1"/>
  <c r="G71" i="1"/>
  <c r="G31" i="1"/>
  <c r="F31" i="1"/>
  <c r="G67" i="1"/>
  <c r="G70" i="1" s="1"/>
  <c r="G73" i="1"/>
  <c r="J73" i="1" s="1"/>
  <c r="H71" i="1"/>
  <c r="K66" i="1"/>
  <c r="K69" i="1" s="1"/>
  <c r="K39" i="1"/>
  <c r="K80" i="1"/>
  <c r="K81" i="1" s="1"/>
  <c r="K30" i="1"/>
  <c r="J67" i="1" l="1"/>
  <c r="J70" i="1" s="1"/>
  <c r="K71" i="1"/>
  <c r="G79" i="1"/>
  <c r="J31" i="1"/>
  <c r="J71" i="1"/>
  <c r="K31" i="1"/>
  <c r="G74" i="1"/>
  <c r="H72" i="1"/>
  <c r="J72" i="1" s="1"/>
  <c r="J43" i="1"/>
  <c r="J77" i="1"/>
  <c r="K77" i="1"/>
  <c r="K41" i="1"/>
  <c r="F72" i="1"/>
  <c r="F79" i="1" s="1"/>
  <c r="K67" i="1"/>
  <c r="K70" i="1" s="1"/>
  <c r="G45" i="1"/>
  <c r="F45" i="1"/>
  <c r="K43" i="1"/>
  <c r="H45" i="1"/>
  <c r="H78" i="1"/>
  <c r="J78" i="1" s="1"/>
  <c r="K73" i="1"/>
  <c r="K44" i="1"/>
  <c r="J45" i="1" l="1"/>
  <c r="K45" i="1"/>
  <c r="K72" i="1"/>
  <c r="H74" i="1"/>
  <c r="F74" i="1"/>
  <c r="K78" i="1"/>
  <c r="H79" i="1"/>
  <c r="J79" i="1" l="1"/>
  <c r="K74" i="1"/>
  <c r="J74" i="1"/>
  <c r="K79" i="1"/>
</calcChain>
</file>

<file path=xl/sharedStrings.xml><?xml version="1.0" encoding="utf-8"?>
<sst xmlns="http://schemas.openxmlformats.org/spreadsheetml/2006/main" count="218" uniqueCount="155">
  <si>
    <t>Приложение 1</t>
  </si>
  <si>
    <t xml:space="preserve">Отчет </t>
  </si>
  <si>
    <t>об исполнении муниципальной программы</t>
  </si>
  <si>
    <t>муниципальная программа:</t>
  </si>
  <si>
    <t>«Реализация молодежной политики и организация временного трудоустройства в городе Югорске на 2014 – 2020 годы»</t>
  </si>
  <si>
    <t>ответственный исполнитель:</t>
  </si>
  <si>
    <t>Управление социальной политики администрации города Югорска</t>
  </si>
  <si>
    <t>Источники финансирования</t>
  </si>
  <si>
    <t>Утверждено по программе</t>
  </si>
  <si>
    <t>Утверждено в бюджете</t>
  </si>
  <si>
    <t>Фактическое значение за отчетный период</t>
  </si>
  <si>
    <t>Отклонение</t>
  </si>
  <si>
    <t>Цель:</t>
  </si>
  <si>
    <t>«Повышение эффективности реализации молодежной политики в интересах социально ориентированного развития города»</t>
  </si>
  <si>
    <t>Подпрограмма 1 «Молодежь города Югорска»</t>
  </si>
  <si>
    <t>Задача 1</t>
  </si>
  <si>
    <t>УСП</t>
  </si>
  <si>
    <t>Местный бюджет</t>
  </si>
  <si>
    <t>Итого по задаче 1</t>
  </si>
  <si>
    <t>Всего:</t>
  </si>
  <si>
    <t>Задача 2</t>
  </si>
  <si>
    <t>Итого по задаче 2</t>
  </si>
  <si>
    <t xml:space="preserve">Местный бюджет </t>
  </si>
  <si>
    <t>Бюджет АО</t>
  </si>
  <si>
    <t>Иные источники</t>
  </si>
  <si>
    <t>«Развитие эффективной комплексной системы организации временного трудоустройства в городе Югорске»</t>
  </si>
  <si>
    <t>Подпрограмма 2</t>
  </si>
  <si>
    <t>«Временное трудоустройство в городе Югорске»</t>
  </si>
  <si>
    <t>ВСЕГО по муниципальной программе, в том числе:</t>
  </si>
  <si>
    <t xml:space="preserve">Итого: </t>
  </si>
  <si>
    <t>Управление бухгалтерского учета и отчетности администрации города Югорска</t>
  </si>
  <si>
    <t>Итого:</t>
  </si>
  <si>
    <t xml:space="preserve">Управление социальной политики </t>
  </si>
  <si>
    <t xml:space="preserve">Управление бухгалтерского отчета и отчетности </t>
  </si>
  <si>
    <t xml:space="preserve">    (ответственный исполнитель)                                                                                                                                                                            (исполнитель, ответственный за составление формы)</t>
  </si>
  <si>
    <t xml:space="preserve">               (соисполнитель)                                                                                                                                                                                      (исполнитель, ответственный за составление формы)</t>
  </si>
  <si>
    <t>в том числе:</t>
  </si>
  <si>
    <t>«Поддержка деятельности молодежных общественных объединений, талантливой молодежи, развитие гражданско - патриотических качеств молодежи»</t>
  </si>
  <si>
    <t>Основные мероприятия программы (связь мероприятий с целевыми показателями муниципальной программы)</t>
  </si>
  <si>
    <t>Ответственный исполнитель/ соисполнитель (наименование органа или структурного подразделения)</t>
  </si>
  <si>
    <t>Код строки</t>
  </si>
  <si>
    <t>№ основного мероприятия</t>
  </si>
  <si>
    <t>01</t>
  </si>
  <si>
    <t>02</t>
  </si>
  <si>
    <t>03</t>
  </si>
  <si>
    <t>04</t>
  </si>
  <si>
    <t>05</t>
  </si>
  <si>
    <t>06</t>
  </si>
  <si>
    <t>Организация, проведение и участие в молодежных мероприятиях различного уровня (1,2,5)</t>
  </si>
  <si>
    <t>Поддержка молодежных инициатив, волонтерского движения (2,3)</t>
  </si>
  <si>
    <t>3</t>
  </si>
  <si>
    <t>Проведение и участие в мероприятих гражданско - патриотического направления (6)</t>
  </si>
  <si>
    <t>Управление социальной политики (далее - УСП)</t>
  </si>
  <si>
    <t>07</t>
  </si>
  <si>
    <t>08</t>
  </si>
  <si>
    <t>09</t>
  </si>
  <si>
    <t xml:space="preserve">«Организационное, материально - техническое и информационное обеспечение реализации муниципальной программы" </t>
  </si>
  <si>
    <t>4</t>
  </si>
  <si>
    <t>10</t>
  </si>
  <si>
    <t>11</t>
  </si>
  <si>
    <t>5</t>
  </si>
  <si>
    <t>6</t>
  </si>
  <si>
    <t>12</t>
  </si>
  <si>
    <t>13</t>
  </si>
  <si>
    <t>14</t>
  </si>
  <si>
    <t>15</t>
  </si>
  <si>
    <t>иные внебюджетные источники</t>
  </si>
  <si>
    <t>16</t>
  </si>
  <si>
    <t>17</t>
  </si>
  <si>
    <t>ИТОГО по подпрограмме 1</t>
  </si>
  <si>
    <t>«Создание условий для обеспечения безопасной и эффективной трудовой среды»</t>
  </si>
  <si>
    <t>18</t>
  </si>
  <si>
    <t>19</t>
  </si>
  <si>
    <t>20</t>
  </si>
  <si>
    <t>21</t>
  </si>
  <si>
    <t>22</t>
  </si>
  <si>
    <t>23</t>
  </si>
  <si>
    <t>Управление бухгалтерского учета и отчетности</t>
  </si>
  <si>
    <t>24</t>
  </si>
  <si>
    <t>7</t>
  </si>
  <si>
    <t>Обеспечение функций управления социальной политики администрации города Югорска (4,8)</t>
  </si>
  <si>
    <t>8</t>
  </si>
  <si>
    <t>25</t>
  </si>
  <si>
    <t>26</t>
  </si>
  <si>
    <t xml:space="preserve">Организация временного трудоустройство несовершеннолетних граждан в возрасте от 14 до 18 лет в свободное от учебы время и молодежных трудовых отрядов (7.1)  </t>
  </si>
  <si>
    <t>27</t>
  </si>
  <si>
    <t>9</t>
  </si>
  <si>
    <t xml:space="preserve">Организация временного трудоустройства безработных граждан, имеющих высшее, среднее профессиональное образование и ищущих работу (7.3) 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</si>
  <si>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</si>
  <si>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</si>
  <si>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</si>
  <si>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</si>
  <si>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</si>
  <si>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</si>
  <si>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</si>
  <si>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</si>
  <si>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</si>
  <si>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</si>
  <si>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</si>
  <si>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</si>
  <si>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</si>
  <si>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</si>
  <si>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администрации города Югорска                                                                            Л.А. Михайлова                                                         О.В. Бочарова                      5-00-47 (253)_</t>
  </si>
  <si>
    <t>Относительное значение, % (гр.8/гр.7*100,0%)</t>
  </si>
  <si>
    <t>Абсолютное значение  
(гр.8-гр.7)</t>
  </si>
  <si>
    <t>Результаты реализации муниципальной программы</t>
  </si>
  <si>
    <t>Обеспечение деятельности (оказание услуг,  выполнение работ) подведомственного учреждения, в том числе предоставление субсидий (8)</t>
  </si>
  <si>
    <t>Освещение мероприятий в сфере молодежной политики в средствах массовой информации (4)</t>
  </si>
  <si>
    <t>42</t>
  </si>
  <si>
    <t>43</t>
  </si>
  <si>
    <t>администрации города Югорска                                                                          В.М. Бурматов                                                                          А.С. Зайцев                5-00-24 (198)_</t>
  </si>
  <si>
    <t xml:space="preserve">"День студента"; месячник военно-патриотического воспитания, посвященного "Дню защитника Отечества"; "Бал успешного студента"; муниципальный этап окружного конкурса «Семья-основа государства», молодежный форум "Утро".
</t>
  </si>
  <si>
    <t>Оформление площади перед зданием администрации, акция "Бессмертный полк" (изготовление транспорантов), церемония награждения конкурсов "Семья года Югры" и "Семья-основа государства"</t>
  </si>
  <si>
    <t>ИТОГО по подпрограмме 2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</si>
  <si>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</si>
  <si>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</si>
  <si>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</si>
  <si>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</si>
  <si>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</si>
  <si>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</si>
  <si>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</si>
  <si>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</si>
  <si>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</si>
  <si>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</si>
  <si>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 xml:space="preserve"> по состоянию на 30 сентября 2017</t>
  </si>
  <si>
    <t>Управление культуры</t>
  </si>
  <si>
    <t>Управление образования администрации города Югорска</t>
  </si>
  <si>
    <t>Управление культуры администрации города Югорска</t>
  </si>
  <si>
    <t xml:space="preserve">Управление образования </t>
  </si>
  <si>
    <t xml:space="preserve">Управление культуры </t>
  </si>
  <si>
    <t xml:space="preserve">администрации города Югорска                                                                            Н.И. Бобровская                                                         Н.А. Шаповал                      7-26-12 </t>
  </si>
  <si>
    <t>администрации города Югорска                                                                            Н.Н. Нестерова                                                         Н.Н. Румянцева                      5-00-47 (253)_</t>
  </si>
  <si>
    <t>Участие школьного камерного оркерстра в конкурсе "Звезда Крыма"</t>
  </si>
  <si>
    <t>УО</t>
  </si>
  <si>
    <t>Трудоустроено 64 человек</t>
  </si>
  <si>
    <t>Трудоустроено 455 человек</t>
  </si>
  <si>
    <t>Трудоустроено 14 человек</t>
  </si>
  <si>
    <t>Приобретение товарно-материальных ценностей (подарочная продукция и канц. товары)</t>
  </si>
  <si>
    <t>Управление образование (далее - УО)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</si>
  <si>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</si>
  <si>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</si>
  <si>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</si>
  <si>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</si>
  <si>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</si>
  <si>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</si>
  <si>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</si>
  <si>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</si>
  <si>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</si>
  <si>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</si>
  <si>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</si>
  <si>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r>
      <t>Организация общественных работ для незанятых трудовой деятельностью и безработных граждан, временного трудоустройства безработных граждан, испытывающих трудности в поиске работы, оборудование (оснащение) рабочих мест,</t>
    </r>
    <r>
      <rPr>
        <sz val="10"/>
        <color theme="1"/>
        <rFont val="Times New Roman"/>
        <family val="1"/>
        <charset val="204"/>
      </rPr>
      <t xml:space="preserve"> для лиц с ограниченными возможностями (7.2)</t>
    </r>
  </si>
  <si>
    <t>65</t>
  </si>
  <si>
    <t>66</t>
  </si>
  <si>
    <t>от «_16_» октябрь 2017</t>
  </si>
  <si>
    <t xml:space="preserve"> к письму УСП №_584_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</si>
</sst>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9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u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wrapText="1"/>
    </xf>
    <xf numFmtId="0" fontId="6" fillId="0" borderId="0" xfId="0" applyFont="1" applyAlignment="1">
      <alignment horizontal="justify"/>
    </xf>
    <xf numFmtId="0" fontId="0" fillId="0" borderId="0" xfId="0" applyAlignment="1"/>
    <xf numFmtId="0" fontId="14" fillId="0" borderId="0" xfId="0" applyFont="1"/>
    <xf numFmtId="0" fontId="3" fillId="0" borderId="0" xfId="0" applyFont="1" applyAlignment="1"/>
    <xf numFmtId="0" fontId="8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justify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17" fillId="0" borderId="1" xfId="0" applyNumberFormat="1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164" fontId="7" fillId="0" borderId="9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9" fillId="0" borderId="10" xfId="0" applyFont="1" applyBorder="1" applyAlignment="1">
      <alignment vertical="top" wrapText="1"/>
    </xf>
    <xf numFmtId="0" fontId="2" fillId="0" borderId="8" xfId="0" applyFont="1" applyBorder="1" applyAlignment="1">
      <alignment horizontal="justify" vertical="top" wrapText="1"/>
    </xf>
    <xf numFmtId="164" fontId="2" fillId="0" borderId="8" xfId="0" applyNumberFormat="1" applyFont="1" applyBorder="1" applyAlignment="1">
      <alignment horizontal="center" vertical="top" wrapText="1"/>
    </xf>
    <xf numFmtId="164" fontId="6" fillId="0" borderId="9" xfId="0" applyNumberFormat="1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justify" vertical="top" wrapText="1"/>
    </xf>
    <xf numFmtId="164" fontId="2" fillId="0" borderId="1" xfId="0" applyNumberFormat="1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164" fontId="0" fillId="0" borderId="0" xfId="0" applyNumberFormat="1"/>
    <xf numFmtId="0" fontId="6" fillId="0" borderId="1" xfId="0" applyFont="1" applyBorder="1" applyAlignment="1">
      <alignment horizontal="center" vertical="top" wrapText="1"/>
    </xf>
    <xf numFmtId="164" fontId="7" fillId="2" borderId="9" xfId="0" applyNumberFormat="1" applyFont="1" applyFill="1" applyBorder="1" applyAlignment="1">
      <alignment horizontal="center" vertical="top" wrapText="1"/>
    </xf>
    <xf numFmtId="164" fontId="17" fillId="2" borderId="1" xfId="0" applyNumberFormat="1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164" fontId="7" fillId="2" borderId="1" xfId="0" applyNumberFormat="1" applyFont="1" applyFill="1" applyBorder="1" applyAlignment="1">
      <alignment horizontal="center" vertical="top" wrapText="1"/>
    </xf>
    <xf numFmtId="164" fontId="2" fillId="2" borderId="8" xfId="0" applyNumberFormat="1" applyFont="1" applyFill="1" applyBorder="1" applyAlignment="1">
      <alignment horizontal="center" vertical="top" wrapText="1"/>
    </xf>
    <xf numFmtId="164" fontId="15" fillId="2" borderId="1" xfId="0" applyNumberFormat="1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49" fontId="11" fillId="0" borderId="9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top" wrapText="1"/>
    </xf>
    <xf numFmtId="164" fontId="17" fillId="0" borderId="9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64" fontId="15" fillId="2" borderId="2" xfId="0" applyNumberFormat="1" applyFont="1" applyFill="1" applyBorder="1" applyAlignment="1">
      <alignment horizontal="center" vertical="top" wrapText="1"/>
    </xf>
    <xf numFmtId="164" fontId="15" fillId="2" borderId="3" xfId="0" applyNumberFormat="1" applyFont="1" applyFill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164" fontId="6" fillId="0" borderId="9" xfId="0" applyNumberFormat="1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justify" vertical="top" wrapText="1"/>
    </xf>
    <xf numFmtId="49" fontId="11" fillId="0" borderId="9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164" fontId="6" fillId="0" borderId="1" xfId="0" applyNumberFormat="1" applyFont="1" applyBorder="1" applyAlignment="1">
      <alignment horizontal="justify" vertical="top" wrapText="1"/>
    </xf>
    <xf numFmtId="0" fontId="9" fillId="0" borderId="10" xfId="0" applyFont="1" applyBorder="1" applyAlignment="1">
      <alignment horizontal="center" vertical="top" wrapText="1"/>
    </xf>
    <xf numFmtId="49" fontId="11" fillId="0" borderId="9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164" fontId="6" fillId="0" borderId="1" xfId="0" applyNumberFormat="1" applyFont="1" applyBorder="1" applyAlignment="1">
      <alignment horizontal="justify" vertical="top" wrapText="1"/>
    </xf>
    <xf numFmtId="164" fontId="15" fillId="0" borderId="9" xfId="0" applyNumberFormat="1" applyFont="1" applyBorder="1" applyAlignment="1">
      <alignment horizontal="center" vertical="top" wrapText="1"/>
    </xf>
    <xf numFmtId="164" fontId="2" fillId="4" borderId="1" xfId="0" applyNumberFormat="1" applyFont="1" applyFill="1" applyBorder="1" applyAlignment="1">
      <alignment horizontal="justify" vertical="top" wrapText="1"/>
    </xf>
    <xf numFmtId="164" fontId="16" fillId="4" borderId="1" xfId="0" applyNumberFormat="1" applyFont="1" applyFill="1" applyBorder="1" applyAlignment="1">
      <alignment horizontal="center" vertical="top" wrapText="1"/>
    </xf>
    <xf numFmtId="164" fontId="17" fillId="4" borderId="9" xfId="0" applyNumberFormat="1" applyFont="1" applyFill="1" applyBorder="1" applyAlignment="1">
      <alignment horizontal="center" vertical="top" wrapText="1"/>
    </xf>
    <xf numFmtId="164" fontId="2" fillId="4" borderId="1" xfId="0" applyNumberFormat="1" applyFont="1" applyFill="1" applyBorder="1" applyAlignment="1">
      <alignment horizontal="center" vertical="top" wrapText="1"/>
    </xf>
    <xf numFmtId="164" fontId="0" fillId="0" borderId="0" xfId="0" applyNumberFormat="1" applyAlignment="1">
      <alignment wrapText="1"/>
    </xf>
    <xf numFmtId="164" fontId="2" fillId="0" borderId="2" xfId="0" applyNumberFormat="1" applyFont="1" applyBorder="1" applyAlignment="1">
      <alignment horizontal="left" vertical="top" wrapText="1"/>
    </xf>
    <xf numFmtId="164" fontId="2" fillId="0" borderId="11" xfId="0" applyNumberFormat="1" applyFont="1" applyBorder="1" applyAlignment="1">
      <alignment horizontal="left" vertical="top" wrapText="1"/>
    </xf>
    <xf numFmtId="164" fontId="2" fillId="0" borderId="3" xfId="0" applyNumberFormat="1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left" vertical="top" wrapText="1"/>
    </xf>
    <xf numFmtId="164" fontId="9" fillId="0" borderId="10" xfId="0" applyNumberFormat="1" applyFont="1" applyBorder="1" applyAlignment="1">
      <alignment horizontal="left" vertical="top" wrapText="1"/>
    </xf>
    <xf numFmtId="164" fontId="9" fillId="0" borderId="9" xfId="0" applyNumberFormat="1" applyFont="1" applyBorder="1" applyAlignment="1">
      <alignment horizontal="left" vertical="top" wrapText="1"/>
    </xf>
    <xf numFmtId="164" fontId="6" fillId="0" borderId="8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top" wrapText="1"/>
    </xf>
    <xf numFmtId="164" fontId="7" fillId="2" borderId="3" xfId="0" applyNumberFormat="1" applyFont="1" applyFill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left" vertical="top" wrapText="1"/>
    </xf>
    <xf numFmtId="164" fontId="16" fillId="4" borderId="2" xfId="0" applyNumberFormat="1" applyFont="1" applyFill="1" applyBorder="1" applyAlignment="1">
      <alignment horizontal="center" vertical="top" wrapText="1"/>
    </xf>
    <xf numFmtId="164" fontId="16" fillId="4" borderId="3" xfId="0" applyNumberFormat="1" applyFont="1" applyFill="1" applyBorder="1" applyAlignment="1">
      <alignment horizontal="center" vertical="top" wrapText="1"/>
    </xf>
    <xf numFmtId="164" fontId="15" fillId="2" borderId="2" xfId="0" applyNumberFormat="1" applyFont="1" applyFill="1" applyBorder="1" applyAlignment="1">
      <alignment horizontal="center" vertical="top" wrapText="1"/>
    </xf>
    <xf numFmtId="164" fontId="15" fillId="2" borderId="3" xfId="0" applyNumberFormat="1" applyFont="1" applyFill="1" applyBorder="1" applyAlignment="1">
      <alignment horizontal="center" vertical="top" wrapText="1"/>
    </xf>
    <xf numFmtId="164" fontId="15" fillId="0" borderId="2" xfId="0" applyNumberFormat="1" applyFont="1" applyBorder="1" applyAlignment="1">
      <alignment horizontal="center" vertical="top" wrapText="1"/>
    </xf>
    <xf numFmtId="164" fontId="15" fillId="0" borderId="3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164" fontId="6" fillId="0" borderId="4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14" xfId="0" applyNumberFormat="1" applyFont="1" applyBorder="1" applyAlignment="1">
      <alignment horizontal="left" vertical="top" wrapText="1"/>
    </xf>
    <xf numFmtId="164" fontId="6" fillId="0" borderId="1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7" xfId="0" applyNumberFormat="1" applyFont="1" applyBorder="1" applyAlignment="1">
      <alignment horizontal="left" vertical="top" wrapText="1"/>
    </xf>
    <xf numFmtId="164" fontId="6" fillId="0" borderId="10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164" fontId="6" fillId="0" borderId="2" xfId="0" applyNumberFormat="1" applyFont="1" applyBorder="1" applyAlignment="1">
      <alignment horizontal="center" vertical="top" wrapText="1"/>
    </xf>
    <xf numFmtId="164" fontId="6" fillId="0" borderId="3" xfId="0" applyNumberFormat="1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49" fontId="6" fillId="0" borderId="8" xfId="0" applyNumberFormat="1" applyFont="1" applyBorder="1" applyAlignment="1">
      <alignment horizontal="center" vertical="top" wrapText="1"/>
    </xf>
    <xf numFmtId="49" fontId="6" fillId="0" borderId="10" xfId="0" applyNumberFormat="1" applyFont="1" applyBorder="1" applyAlignment="1">
      <alignment horizontal="center" vertical="top" wrapText="1"/>
    </xf>
    <xf numFmtId="49" fontId="6" fillId="0" borderId="9" xfId="0" applyNumberFormat="1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justify" vertical="top" wrapText="1"/>
    </xf>
    <xf numFmtId="164" fontId="6" fillId="2" borderId="2" xfId="0" applyNumberFormat="1" applyFont="1" applyFill="1" applyBorder="1" applyAlignment="1">
      <alignment horizontal="center" vertical="top" wrapText="1"/>
    </xf>
    <xf numFmtId="164" fontId="6" fillId="2" borderId="3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left" vertical="top" wrapText="1"/>
    </xf>
    <xf numFmtId="164" fontId="2" fillId="0" borderId="2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164" fontId="7" fillId="0" borderId="2" xfId="0" applyNumberFormat="1" applyFont="1" applyBorder="1" applyAlignment="1">
      <alignment horizontal="center" vertical="top" wrapText="1"/>
    </xf>
    <xf numFmtId="164" fontId="7" fillId="0" borderId="3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justify" vertical="top" wrapText="1"/>
    </xf>
    <xf numFmtId="0" fontId="6" fillId="0" borderId="5" xfId="0" applyFont="1" applyBorder="1" applyAlignment="1">
      <alignment horizontal="justify" vertical="top" wrapText="1"/>
    </xf>
    <xf numFmtId="0" fontId="6" fillId="0" borderId="14" xfId="0" applyFont="1" applyBorder="1" applyAlignment="1">
      <alignment horizontal="justify" vertical="top" wrapText="1"/>
    </xf>
    <xf numFmtId="0" fontId="6" fillId="0" borderId="15" xfId="0" applyFont="1" applyBorder="1" applyAlignment="1">
      <alignment horizontal="justify" vertical="top" wrapText="1"/>
    </xf>
    <xf numFmtId="0" fontId="6" fillId="0" borderId="6" xfId="0" applyFont="1" applyBorder="1" applyAlignment="1">
      <alignment horizontal="justify" vertical="top" wrapText="1"/>
    </xf>
    <xf numFmtId="0" fontId="6" fillId="0" borderId="7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49" fontId="11" fillId="0" borderId="8" xfId="0" applyNumberFormat="1" applyFont="1" applyBorder="1" applyAlignment="1">
      <alignment horizontal="center"/>
    </xf>
    <xf numFmtId="49" fontId="11" fillId="0" borderId="9" xfId="0" applyNumberFormat="1" applyFont="1" applyBorder="1" applyAlignment="1">
      <alignment horizontal="center"/>
    </xf>
    <xf numFmtId="49" fontId="11" fillId="0" borderId="8" xfId="0" applyNumberFormat="1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164" fontId="17" fillId="0" borderId="2" xfId="0" applyNumberFormat="1" applyFont="1" applyBorder="1" applyAlignment="1">
      <alignment horizontal="center" vertical="top" wrapText="1"/>
    </xf>
    <xf numFmtId="164" fontId="17" fillId="0" borderId="3" xfId="0" applyNumberFormat="1" applyFont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49" fontId="11" fillId="0" borderId="5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3" fillId="0" borderId="0" xfId="0" applyFont="1" applyAlignment="1">
      <alignment horizontal="left"/>
    </xf>
    <xf numFmtId="0" fontId="1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3"/>
  <sheetViews>
    <sheetView tabSelected="1" topLeftCell="A66" zoomScale="75" zoomScaleNormal="75" workbookViewId="0">
      <selection activeCell="J35" sqref="J35"/>
    </sheetView>
  </sheetViews>
  <sheetFormatPr defaultRowHeight="15" x14ac:dyDescent="0.25"/>
  <cols>
    <col min="2" max="2" width="7.140625" customWidth="1"/>
    <col min="3" max="3" width="23.140625" customWidth="1"/>
    <col min="4" max="4" width="13.85546875" customWidth="1"/>
    <col min="5" max="5" width="14.5703125" customWidth="1"/>
    <col min="6" max="6" width="12.7109375" customWidth="1"/>
    <col min="7" max="7" width="12.85546875" customWidth="1"/>
    <col min="8" max="8" width="12.140625" customWidth="1"/>
    <col min="9" max="9" width="3.28515625" customWidth="1"/>
    <col min="10" max="10" width="15.5703125" customWidth="1"/>
    <col min="11" max="11" width="15.28515625" customWidth="1"/>
    <col min="12" max="12" width="23.28515625" customWidth="1"/>
  </cols>
  <sheetData>
    <row r="1" spans="1:12" x14ac:dyDescent="0.25">
      <c r="L1" s="1" t="s">
        <v>0</v>
      </c>
    </row>
    <row r="2" spans="1:12" x14ac:dyDescent="0.25">
      <c r="L2" s="1" t="s">
        <v>154</v>
      </c>
    </row>
    <row r="3" spans="1:12" x14ac:dyDescent="0.25">
      <c r="L3" s="1" t="s">
        <v>153</v>
      </c>
    </row>
    <row r="4" spans="1:12" ht="15.75" x14ac:dyDescent="0.25">
      <c r="B4" s="130" t="s">
        <v>1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5.75" x14ac:dyDescent="0.25">
      <c r="B5" s="130" t="s">
        <v>2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5.75" x14ac:dyDescent="0.25">
      <c r="B6" s="130" t="s">
        <v>124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5.75" x14ac:dyDescent="0.25">
      <c r="B7" s="131" t="s">
        <v>3</v>
      </c>
      <c r="C7" s="131"/>
      <c r="D7" s="131"/>
    </row>
    <row r="8" spans="1:12" ht="15.75" x14ac:dyDescent="0.25">
      <c r="B8" s="6" t="s">
        <v>4</v>
      </c>
      <c r="C8" s="6"/>
      <c r="D8" s="6"/>
      <c r="E8" s="6"/>
      <c r="F8" s="6"/>
      <c r="G8" s="6"/>
      <c r="H8" s="6"/>
      <c r="I8" s="6"/>
      <c r="J8" s="6"/>
    </row>
    <row r="9" spans="1:12" ht="15.75" x14ac:dyDescent="0.25">
      <c r="B9" s="131" t="s">
        <v>5</v>
      </c>
      <c r="C9" s="131"/>
      <c r="D9" s="131"/>
    </row>
    <row r="10" spans="1:12" ht="15.75" x14ac:dyDescent="0.25">
      <c r="B10" s="142" t="s">
        <v>6</v>
      </c>
      <c r="C10" s="142"/>
      <c r="D10" s="142"/>
      <c r="E10" s="142"/>
      <c r="F10" s="142"/>
      <c r="G10" s="142"/>
      <c r="H10" s="142"/>
      <c r="I10" s="142"/>
      <c r="J10" s="142"/>
      <c r="K10" s="142"/>
    </row>
    <row r="11" spans="1:12" ht="15.75" customHeight="1" x14ac:dyDescent="0.25">
      <c r="A11" s="146" t="s">
        <v>40</v>
      </c>
      <c r="B11" s="155" t="s">
        <v>41</v>
      </c>
      <c r="C11" s="155" t="s">
        <v>38</v>
      </c>
      <c r="D11" s="155" t="s">
        <v>39</v>
      </c>
      <c r="E11" s="143" t="s">
        <v>7</v>
      </c>
      <c r="F11" s="143" t="s">
        <v>8</v>
      </c>
      <c r="G11" s="143" t="s">
        <v>9</v>
      </c>
      <c r="H11" s="132" t="s">
        <v>10</v>
      </c>
      <c r="I11" s="132"/>
      <c r="J11" s="132" t="s">
        <v>11</v>
      </c>
      <c r="K11" s="132"/>
      <c r="L11" s="143" t="s">
        <v>105</v>
      </c>
    </row>
    <row r="12" spans="1:12" ht="30" customHeight="1" x14ac:dyDescent="0.25">
      <c r="A12" s="147"/>
      <c r="B12" s="155"/>
      <c r="C12" s="155"/>
      <c r="D12" s="155"/>
      <c r="E12" s="143"/>
      <c r="F12" s="143"/>
      <c r="G12" s="143"/>
      <c r="H12" s="132"/>
      <c r="I12" s="132"/>
      <c r="J12" s="132" t="s">
        <v>104</v>
      </c>
      <c r="K12" s="132" t="s">
        <v>103</v>
      </c>
      <c r="L12" s="143"/>
    </row>
    <row r="13" spans="1:12" ht="47.25" customHeight="1" x14ac:dyDescent="0.25">
      <c r="A13" s="148"/>
      <c r="B13" s="155"/>
      <c r="C13" s="155"/>
      <c r="D13" s="155"/>
      <c r="E13" s="143"/>
      <c r="F13" s="143"/>
      <c r="G13" s="143"/>
      <c r="H13" s="132"/>
      <c r="I13" s="132"/>
      <c r="J13" s="132"/>
      <c r="K13" s="132"/>
      <c r="L13" s="143"/>
    </row>
    <row r="14" spans="1:12" ht="14.25" customHeight="1" x14ac:dyDescent="0.25">
      <c r="A14" s="38">
        <v>1</v>
      </c>
      <c r="B14" s="21">
        <v>2</v>
      </c>
      <c r="C14" s="21">
        <v>3</v>
      </c>
      <c r="D14" s="21">
        <v>4</v>
      </c>
      <c r="E14" s="21">
        <v>5</v>
      </c>
      <c r="F14" s="21">
        <v>6</v>
      </c>
      <c r="G14" s="21">
        <v>7</v>
      </c>
      <c r="H14" s="156">
        <v>8</v>
      </c>
      <c r="I14" s="156"/>
      <c r="J14" s="28">
        <v>9</v>
      </c>
      <c r="K14" s="28">
        <v>10</v>
      </c>
      <c r="L14" s="28">
        <v>11</v>
      </c>
    </row>
    <row r="15" spans="1:12" ht="15.75" customHeight="1" x14ac:dyDescent="0.25">
      <c r="A15" s="149" t="s">
        <v>42</v>
      </c>
      <c r="B15" s="72" t="s">
        <v>12</v>
      </c>
      <c r="C15" s="73"/>
      <c r="D15" s="73"/>
      <c r="E15" s="73"/>
      <c r="F15" s="73"/>
      <c r="G15" s="73"/>
      <c r="H15" s="73"/>
      <c r="I15" s="73"/>
      <c r="J15" s="73"/>
      <c r="K15" s="73"/>
      <c r="L15" s="74"/>
    </row>
    <row r="16" spans="1:12" ht="19.5" customHeight="1" x14ac:dyDescent="0.25">
      <c r="A16" s="150"/>
      <c r="B16" s="114" t="s">
        <v>13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6"/>
    </row>
    <row r="17" spans="1:12" ht="15.75" x14ac:dyDescent="0.25">
      <c r="A17" s="39" t="s">
        <v>43</v>
      </c>
      <c r="B17" s="139" t="s">
        <v>14</v>
      </c>
      <c r="C17" s="140"/>
      <c r="D17" s="140"/>
      <c r="E17" s="140"/>
      <c r="F17" s="140"/>
      <c r="G17" s="140"/>
      <c r="H17" s="140"/>
      <c r="I17" s="140"/>
      <c r="J17" s="140"/>
      <c r="K17" s="140"/>
      <c r="L17" s="141"/>
    </row>
    <row r="18" spans="1:12" ht="15" customHeight="1" x14ac:dyDescent="0.25">
      <c r="A18" s="149" t="s">
        <v>44</v>
      </c>
      <c r="B18" s="72" t="s">
        <v>15</v>
      </c>
      <c r="C18" s="73"/>
      <c r="D18" s="73"/>
      <c r="E18" s="73"/>
      <c r="F18" s="73"/>
      <c r="G18" s="73"/>
      <c r="H18" s="73"/>
      <c r="I18" s="73"/>
      <c r="J18" s="73"/>
      <c r="K18" s="73"/>
      <c r="L18" s="74"/>
    </row>
    <row r="19" spans="1:12" ht="15.75" customHeight="1" x14ac:dyDescent="0.25">
      <c r="A19" s="150"/>
      <c r="B19" s="114" t="s">
        <v>37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6"/>
    </row>
    <row r="20" spans="1:12" ht="144.75" customHeight="1" x14ac:dyDescent="0.25">
      <c r="A20" s="40" t="s">
        <v>45</v>
      </c>
      <c r="B20" s="75">
        <v>1</v>
      </c>
      <c r="C20" s="162" t="s">
        <v>48</v>
      </c>
      <c r="D20" s="109" t="s">
        <v>52</v>
      </c>
      <c r="E20" s="19" t="s">
        <v>17</v>
      </c>
      <c r="F20" s="20">
        <v>1056</v>
      </c>
      <c r="G20" s="31">
        <v>1056</v>
      </c>
      <c r="H20" s="91">
        <v>867.4</v>
      </c>
      <c r="I20" s="92"/>
      <c r="J20" s="20">
        <f>H20-G20</f>
        <v>-188.60000000000002</v>
      </c>
      <c r="K20" s="25">
        <f>H20/G20*100</f>
        <v>82.140151515151516</v>
      </c>
      <c r="L20" s="43" t="s">
        <v>111</v>
      </c>
    </row>
    <row r="21" spans="1:12" ht="18.75" customHeight="1" x14ac:dyDescent="0.25">
      <c r="A21" s="40" t="s">
        <v>46</v>
      </c>
      <c r="B21" s="76"/>
      <c r="C21" s="163"/>
      <c r="D21" s="111"/>
      <c r="E21" s="50" t="s">
        <v>19</v>
      </c>
      <c r="F21" s="20">
        <f>F20</f>
        <v>1056</v>
      </c>
      <c r="G21" s="31">
        <f>G20</f>
        <v>1056</v>
      </c>
      <c r="H21" s="91">
        <f>H20</f>
        <v>867.4</v>
      </c>
      <c r="I21" s="92"/>
      <c r="J21" s="20">
        <f>J20</f>
        <v>-188.60000000000002</v>
      </c>
      <c r="K21" s="51">
        <f>K20</f>
        <v>82.140151515151516</v>
      </c>
      <c r="L21" s="43"/>
    </row>
    <row r="22" spans="1:12" ht="30.75" customHeight="1" x14ac:dyDescent="0.25">
      <c r="A22" s="40" t="s">
        <v>47</v>
      </c>
      <c r="B22" s="76"/>
      <c r="C22" s="163"/>
      <c r="D22" s="117" t="s">
        <v>138</v>
      </c>
      <c r="E22" s="55" t="s">
        <v>17</v>
      </c>
      <c r="F22" s="20">
        <v>30</v>
      </c>
      <c r="G22" s="31">
        <v>30</v>
      </c>
      <c r="H22" s="91">
        <v>0</v>
      </c>
      <c r="I22" s="92"/>
      <c r="J22" s="20">
        <f>H22-G22</f>
        <v>-30</v>
      </c>
      <c r="K22" s="51">
        <f>H22/G22*100</f>
        <v>0</v>
      </c>
      <c r="L22" s="144"/>
    </row>
    <row r="23" spans="1:12" ht="18.75" customHeight="1" x14ac:dyDescent="0.25">
      <c r="A23" s="40" t="s">
        <v>53</v>
      </c>
      <c r="B23" s="76"/>
      <c r="C23" s="163"/>
      <c r="D23" s="117"/>
      <c r="E23" s="55" t="s">
        <v>19</v>
      </c>
      <c r="F23" s="20">
        <f>F22</f>
        <v>30</v>
      </c>
      <c r="G23" s="31">
        <f>G22</f>
        <v>30</v>
      </c>
      <c r="H23" s="91">
        <f>H22</f>
        <v>0</v>
      </c>
      <c r="I23" s="92"/>
      <c r="J23" s="20">
        <f>J22</f>
        <v>-30</v>
      </c>
      <c r="K23" s="51">
        <f>K22</f>
        <v>0</v>
      </c>
      <c r="L23" s="145"/>
    </row>
    <row r="24" spans="1:12" ht="32.25" customHeight="1" x14ac:dyDescent="0.25">
      <c r="A24" s="40" t="s">
        <v>54</v>
      </c>
      <c r="B24" s="76"/>
      <c r="C24" s="163"/>
      <c r="D24" s="117" t="s">
        <v>125</v>
      </c>
      <c r="E24" s="55" t="s">
        <v>17</v>
      </c>
      <c r="F24" s="20">
        <v>30</v>
      </c>
      <c r="G24" s="31">
        <v>30</v>
      </c>
      <c r="H24" s="91">
        <v>30</v>
      </c>
      <c r="I24" s="92"/>
      <c r="J24" s="20">
        <f>H24-G24</f>
        <v>0</v>
      </c>
      <c r="K24" s="51">
        <f>H24/G24*100</f>
        <v>100</v>
      </c>
      <c r="L24" s="172" t="s">
        <v>137</v>
      </c>
    </row>
    <row r="25" spans="1:12" ht="19.5" customHeight="1" x14ac:dyDescent="0.25">
      <c r="A25" s="40" t="s">
        <v>55</v>
      </c>
      <c r="B25" s="77"/>
      <c r="C25" s="164"/>
      <c r="D25" s="117"/>
      <c r="E25" s="55" t="s">
        <v>19</v>
      </c>
      <c r="F25" s="20">
        <f>F24</f>
        <v>30</v>
      </c>
      <c r="G25" s="31">
        <f>G24</f>
        <v>30</v>
      </c>
      <c r="H25" s="91">
        <f>H24</f>
        <v>30</v>
      </c>
      <c r="I25" s="92"/>
      <c r="J25" s="20">
        <f>J24</f>
        <v>0</v>
      </c>
      <c r="K25" s="51">
        <f>K24</f>
        <v>100</v>
      </c>
      <c r="L25" s="173"/>
    </row>
    <row r="26" spans="1:12" ht="66" customHeight="1" x14ac:dyDescent="0.25">
      <c r="A26" s="40" t="s">
        <v>58</v>
      </c>
      <c r="B26" s="75">
        <v>2</v>
      </c>
      <c r="C26" s="157" t="s">
        <v>49</v>
      </c>
      <c r="D26" s="109" t="s">
        <v>16</v>
      </c>
      <c r="E26" s="8" t="s">
        <v>17</v>
      </c>
      <c r="F26" s="14">
        <v>51</v>
      </c>
      <c r="G26" s="14">
        <v>51</v>
      </c>
      <c r="H26" s="91">
        <v>51</v>
      </c>
      <c r="I26" s="92"/>
      <c r="J26" s="14">
        <f>H26-G26</f>
        <v>0</v>
      </c>
      <c r="K26" s="11">
        <f t="shared" ref="K26:K31" si="0">H26/G26*100</f>
        <v>100</v>
      </c>
      <c r="L26" s="54" t="s">
        <v>132</v>
      </c>
    </row>
    <row r="27" spans="1:12" ht="18.75" customHeight="1" x14ac:dyDescent="0.25">
      <c r="A27" s="40" t="s">
        <v>59</v>
      </c>
      <c r="B27" s="77"/>
      <c r="C27" s="158"/>
      <c r="D27" s="111"/>
      <c r="E27" s="47" t="s">
        <v>19</v>
      </c>
      <c r="F27" s="14">
        <f>F26</f>
        <v>51</v>
      </c>
      <c r="G27" s="14">
        <f>G26</f>
        <v>51</v>
      </c>
      <c r="H27" s="91">
        <f>H26</f>
        <v>51</v>
      </c>
      <c r="I27" s="92"/>
      <c r="J27" s="14">
        <f>J26</f>
        <v>0</v>
      </c>
      <c r="K27" s="11">
        <f>K26</f>
        <v>100</v>
      </c>
      <c r="L27" s="42"/>
    </row>
    <row r="28" spans="1:12" ht="132.75" customHeight="1" x14ac:dyDescent="0.25">
      <c r="A28" s="40" t="s">
        <v>62</v>
      </c>
      <c r="B28" s="75" t="s">
        <v>50</v>
      </c>
      <c r="C28" s="157" t="s">
        <v>51</v>
      </c>
      <c r="D28" s="109" t="s">
        <v>16</v>
      </c>
      <c r="E28" s="8" t="s">
        <v>17</v>
      </c>
      <c r="F28" s="14">
        <v>663</v>
      </c>
      <c r="G28" s="14">
        <v>663</v>
      </c>
      <c r="H28" s="93">
        <v>663</v>
      </c>
      <c r="I28" s="94"/>
      <c r="J28" s="14">
        <f>H28-G28</f>
        <v>0</v>
      </c>
      <c r="K28" s="11">
        <f t="shared" si="0"/>
        <v>100</v>
      </c>
      <c r="L28" s="54" t="s">
        <v>112</v>
      </c>
    </row>
    <row r="29" spans="1:12" ht="21" customHeight="1" x14ac:dyDescent="0.25">
      <c r="A29" s="40" t="s">
        <v>63</v>
      </c>
      <c r="B29" s="77"/>
      <c r="C29" s="158"/>
      <c r="D29" s="111"/>
      <c r="E29" s="47" t="s">
        <v>19</v>
      </c>
      <c r="F29" s="14">
        <f>F28</f>
        <v>663</v>
      </c>
      <c r="G29" s="14">
        <f>G28</f>
        <v>663</v>
      </c>
      <c r="H29" s="93">
        <f>H28</f>
        <v>663</v>
      </c>
      <c r="I29" s="94"/>
      <c r="J29" s="14">
        <f>J28</f>
        <v>0</v>
      </c>
      <c r="K29" s="11">
        <f>K28</f>
        <v>100</v>
      </c>
      <c r="L29" s="54"/>
    </row>
    <row r="30" spans="1:12" ht="33" customHeight="1" x14ac:dyDescent="0.25">
      <c r="A30" s="40" t="s">
        <v>64</v>
      </c>
      <c r="B30" s="95"/>
      <c r="C30" s="95" t="s">
        <v>18</v>
      </c>
      <c r="D30" s="95"/>
      <c r="E30" s="8" t="s">
        <v>17</v>
      </c>
      <c r="F30" s="14">
        <f>F20+F26+F28+F22+F24</f>
        <v>1830</v>
      </c>
      <c r="G30" s="14">
        <f>G20+G26+G28+G22+G24</f>
        <v>1830</v>
      </c>
      <c r="H30" s="128">
        <f>H20+H26+H28+H22+H24</f>
        <v>1611.4</v>
      </c>
      <c r="I30" s="129"/>
      <c r="J30" s="14">
        <f>H30-G30</f>
        <v>-218.59999999999991</v>
      </c>
      <c r="K30" s="11">
        <f t="shared" si="0"/>
        <v>88.054644808743177</v>
      </c>
      <c r="L30" s="10"/>
    </row>
    <row r="31" spans="1:12" ht="15.75" x14ac:dyDescent="0.25">
      <c r="A31" s="40" t="s">
        <v>65</v>
      </c>
      <c r="B31" s="95"/>
      <c r="C31" s="95"/>
      <c r="D31" s="95"/>
      <c r="E31" s="15" t="s">
        <v>19</v>
      </c>
      <c r="F31" s="32">
        <f>F30</f>
        <v>1830</v>
      </c>
      <c r="G31" s="17">
        <f>G30</f>
        <v>1830</v>
      </c>
      <c r="H31" s="153">
        <f>H30</f>
        <v>1611.4</v>
      </c>
      <c r="I31" s="154"/>
      <c r="J31" s="17">
        <f>H31-G31</f>
        <v>-218.59999999999991</v>
      </c>
      <c r="K31" s="16">
        <f t="shared" si="0"/>
        <v>88.054644808743177</v>
      </c>
      <c r="L31" s="10"/>
    </row>
    <row r="32" spans="1:12" ht="15.75" customHeight="1" x14ac:dyDescent="0.25">
      <c r="A32" s="151" t="s">
        <v>67</v>
      </c>
      <c r="B32" s="72" t="s">
        <v>20</v>
      </c>
      <c r="C32" s="73"/>
      <c r="D32" s="73"/>
      <c r="E32" s="73"/>
      <c r="F32" s="73"/>
      <c r="G32" s="73"/>
      <c r="H32" s="73"/>
      <c r="I32" s="73"/>
      <c r="J32" s="73"/>
      <c r="K32" s="73"/>
      <c r="L32" s="74"/>
    </row>
    <row r="33" spans="1:14" ht="15.75" customHeight="1" x14ac:dyDescent="0.25">
      <c r="A33" s="152"/>
      <c r="B33" s="165" t="s">
        <v>56</v>
      </c>
      <c r="C33" s="166"/>
      <c r="D33" s="166"/>
      <c r="E33" s="166"/>
      <c r="F33" s="166"/>
      <c r="G33" s="166"/>
      <c r="H33" s="166"/>
      <c r="I33" s="166"/>
      <c r="J33" s="166"/>
      <c r="K33" s="166"/>
      <c r="L33" s="167"/>
    </row>
    <row r="34" spans="1:14" ht="40.5" customHeight="1" x14ac:dyDescent="0.25">
      <c r="A34" s="40" t="s">
        <v>68</v>
      </c>
      <c r="B34" s="75" t="s">
        <v>57</v>
      </c>
      <c r="C34" s="157" t="s">
        <v>106</v>
      </c>
      <c r="D34" s="169" t="s">
        <v>16</v>
      </c>
      <c r="E34" s="8" t="s">
        <v>17</v>
      </c>
      <c r="F34" s="11">
        <v>24700</v>
      </c>
      <c r="G34" s="11">
        <v>24700</v>
      </c>
      <c r="H34" s="112">
        <v>18564.5</v>
      </c>
      <c r="I34" s="113"/>
      <c r="J34" s="14">
        <f>H34-G34</f>
        <v>-6135.5</v>
      </c>
      <c r="K34" s="11">
        <f>H34/G34*100</f>
        <v>75.159919028340084</v>
      </c>
      <c r="L34" s="12"/>
    </row>
    <row r="35" spans="1:14" ht="49.5" customHeight="1" x14ac:dyDescent="0.25">
      <c r="A35" s="40" t="s">
        <v>71</v>
      </c>
      <c r="B35" s="76"/>
      <c r="C35" s="168"/>
      <c r="D35" s="170"/>
      <c r="E35" s="30" t="s">
        <v>66</v>
      </c>
      <c r="F35" s="11">
        <v>11500</v>
      </c>
      <c r="G35" s="11">
        <v>11500</v>
      </c>
      <c r="H35" s="112">
        <v>7512.7</v>
      </c>
      <c r="I35" s="113"/>
      <c r="J35" s="20">
        <f>H35-G35</f>
        <v>-3987.3</v>
      </c>
      <c r="K35" s="11">
        <f>H35/G35*100</f>
        <v>65.32782608695652</v>
      </c>
      <c r="L35" s="12"/>
    </row>
    <row r="36" spans="1:14" ht="20.25" customHeight="1" x14ac:dyDescent="0.25">
      <c r="A36" s="40" t="s">
        <v>72</v>
      </c>
      <c r="B36" s="77"/>
      <c r="C36" s="158"/>
      <c r="D36" s="171"/>
      <c r="E36" s="47" t="s">
        <v>19</v>
      </c>
      <c r="F36" s="11">
        <f>F34+F35</f>
        <v>36200</v>
      </c>
      <c r="G36" s="11">
        <f>G34+G35</f>
        <v>36200</v>
      </c>
      <c r="H36" s="112">
        <f>H34+H35</f>
        <v>26077.200000000001</v>
      </c>
      <c r="I36" s="113"/>
      <c r="J36" s="20">
        <f>H36-G36</f>
        <v>-10122.799999999999</v>
      </c>
      <c r="K36" s="11">
        <f>H36/G36*100</f>
        <v>72.036464088397793</v>
      </c>
      <c r="L36" s="12"/>
    </row>
    <row r="37" spans="1:14" ht="53.25" customHeight="1" x14ac:dyDescent="0.25">
      <c r="A37" s="40" t="s">
        <v>73</v>
      </c>
      <c r="B37" s="41" t="s">
        <v>60</v>
      </c>
      <c r="C37" s="7" t="s">
        <v>107</v>
      </c>
      <c r="D37" s="8" t="s">
        <v>16</v>
      </c>
      <c r="E37" s="8" t="s">
        <v>17</v>
      </c>
      <c r="F37" s="11">
        <v>2587.1</v>
      </c>
      <c r="G37" s="11">
        <v>2587.1</v>
      </c>
      <c r="H37" s="112">
        <v>2499</v>
      </c>
      <c r="I37" s="113"/>
      <c r="J37" s="20">
        <f t="shared" ref="J37:J45" si="1">H37-G37</f>
        <v>-88.099999999999909</v>
      </c>
      <c r="K37" s="11">
        <f t="shared" ref="K37:K40" si="2">H37/G37*100</f>
        <v>96.594642650071521</v>
      </c>
      <c r="L37" s="12"/>
    </row>
    <row r="38" spans="1:14" ht="63" x14ac:dyDescent="0.25">
      <c r="A38" s="40" t="s">
        <v>74</v>
      </c>
      <c r="B38" s="41" t="s">
        <v>61</v>
      </c>
      <c r="C38" s="9" t="s">
        <v>80</v>
      </c>
      <c r="D38" s="8" t="s">
        <v>77</v>
      </c>
      <c r="E38" s="8" t="s">
        <v>17</v>
      </c>
      <c r="F38" s="11">
        <v>10900</v>
      </c>
      <c r="G38" s="33">
        <v>10900</v>
      </c>
      <c r="H38" s="122">
        <v>8744.7999999999993</v>
      </c>
      <c r="I38" s="123"/>
      <c r="J38" s="20">
        <f t="shared" si="1"/>
        <v>-2155.2000000000007</v>
      </c>
      <c r="K38" s="11">
        <f t="shared" si="2"/>
        <v>80.227522935779803</v>
      </c>
      <c r="L38" s="13"/>
    </row>
    <row r="39" spans="1:14" ht="30.75" customHeight="1" x14ac:dyDescent="0.25">
      <c r="A39" s="40" t="s">
        <v>75</v>
      </c>
      <c r="B39" s="95"/>
      <c r="C39" s="133" t="s">
        <v>21</v>
      </c>
      <c r="D39" s="134"/>
      <c r="E39" s="8" t="s">
        <v>22</v>
      </c>
      <c r="F39" s="11">
        <f>F34+F37+F38</f>
        <v>38187.1</v>
      </c>
      <c r="G39" s="11">
        <f>G34+G37+G38</f>
        <v>38187.1</v>
      </c>
      <c r="H39" s="112">
        <f>H34+H37+H38</f>
        <v>29808.3</v>
      </c>
      <c r="I39" s="113"/>
      <c r="J39" s="20">
        <f t="shared" si="1"/>
        <v>-8378.7999999999993</v>
      </c>
      <c r="K39" s="11">
        <f t="shared" si="2"/>
        <v>78.058559042189643</v>
      </c>
      <c r="L39" s="13"/>
      <c r="N39" s="29"/>
    </row>
    <row r="40" spans="1:14" ht="45.75" customHeight="1" x14ac:dyDescent="0.25">
      <c r="A40" s="40" t="s">
        <v>76</v>
      </c>
      <c r="B40" s="95"/>
      <c r="C40" s="135"/>
      <c r="D40" s="136"/>
      <c r="E40" s="30" t="s">
        <v>66</v>
      </c>
      <c r="F40" s="11">
        <f>F35</f>
        <v>11500</v>
      </c>
      <c r="G40" s="11">
        <f>G35</f>
        <v>11500</v>
      </c>
      <c r="H40" s="112">
        <f>H35</f>
        <v>7512.7</v>
      </c>
      <c r="I40" s="113"/>
      <c r="J40" s="20">
        <f t="shared" si="1"/>
        <v>-3987.3</v>
      </c>
      <c r="K40" s="11">
        <f t="shared" si="2"/>
        <v>65.32782608695652</v>
      </c>
      <c r="L40" s="13"/>
      <c r="N40" s="29"/>
    </row>
    <row r="41" spans="1:14" ht="15.75" x14ac:dyDescent="0.25">
      <c r="A41" s="40" t="s">
        <v>78</v>
      </c>
      <c r="B41" s="95"/>
      <c r="C41" s="137"/>
      <c r="D41" s="138"/>
      <c r="E41" s="15" t="s">
        <v>19</v>
      </c>
      <c r="F41" s="34">
        <f>F39+F40</f>
        <v>49687.1</v>
      </c>
      <c r="G41" s="16">
        <f>G39+G40</f>
        <v>49687.1</v>
      </c>
      <c r="H41" s="125">
        <f>H39+H40</f>
        <v>37321</v>
      </c>
      <c r="I41" s="126"/>
      <c r="J41" s="46">
        <f t="shared" si="1"/>
        <v>-12366.099999999999</v>
      </c>
      <c r="K41" s="16">
        <f>H41/G41*100</f>
        <v>75.112051216512938</v>
      </c>
      <c r="L41" s="13"/>
    </row>
    <row r="42" spans="1:14" ht="18" customHeight="1" x14ac:dyDescent="0.25">
      <c r="A42" s="40" t="s">
        <v>82</v>
      </c>
      <c r="B42" s="109"/>
      <c r="C42" s="103" t="s">
        <v>69</v>
      </c>
      <c r="D42" s="104"/>
      <c r="E42" s="8" t="s">
        <v>23</v>
      </c>
      <c r="F42" s="11">
        <v>0</v>
      </c>
      <c r="G42" s="11">
        <v>0</v>
      </c>
      <c r="H42" s="112">
        <v>0</v>
      </c>
      <c r="I42" s="113" t="e">
        <f>#REF!</f>
        <v>#REF!</v>
      </c>
      <c r="J42" s="20">
        <f t="shared" si="1"/>
        <v>0</v>
      </c>
      <c r="K42" s="11">
        <v>0</v>
      </c>
      <c r="L42" s="8"/>
    </row>
    <row r="43" spans="1:14" ht="34.5" customHeight="1" x14ac:dyDescent="0.25">
      <c r="A43" s="40" t="s">
        <v>83</v>
      </c>
      <c r="B43" s="110"/>
      <c r="C43" s="105"/>
      <c r="D43" s="106"/>
      <c r="E43" s="10" t="s">
        <v>22</v>
      </c>
      <c r="F43" s="11">
        <f>F30+F39</f>
        <v>40017.1</v>
      </c>
      <c r="G43" s="11">
        <f>G30+G39</f>
        <v>40017.1</v>
      </c>
      <c r="H43" s="112">
        <f>H30+H39</f>
        <v>31419.7</v>
      </c>
      <c r="I43" s="113" t="e">
        <f>I39+#REF!+#REF!+I30</f>
        <v>#REF!</v>
      </c>
      <c r="J43" s="20">
        <f t="shared" si="1"/>
        <v>-8597.3999999999978</v>
      </c>
      <c r="K43" s="11">
        <f t="shared" ref="K43:K45" si="3">H43/G43*100</f>
        <v>78.515684544857081</v>
      </c>
      <c r="L43" s="8"/>
    </row>
    <row r="44" spans="1:14" ht="33.75" customHeight="1" x14ac:dyDescent="0.25">
      <c r="A44" s="40" t="s">
        <v>85</v>
      </c>
      <c r="B44" s="110"/>
      <c r="C44" s="105"/>
      <c r="D44" s="106"/>
      <c r="E44" s="10" t="s">
        <v>24</v>
      </c>
      <c r="F44" s="14">
        <f>F40</f>
        <v>11500</v>
      </c>
      <c r="G44" s="14">
        <f>G40</f>
        <v>11500</v>
      </c>
      <c r="H44" s="128">
        <f>H40</f>
        <v>7512.7</v>
      </c>
      <c r="I44" s="129" t="e">
        <f>#REF!</f>
        <v>#REF!</v>
      </c>
      <c r="J44" s="20">
        <f t="shared" si="1"/>
        <v>-3987.3</v>
      </c>
      <c r="K44" s="11">
        <f t="shared" si="3"/>
        <v>65.32782608695652</v>
      </c>
      <c r="L44" s="8"/>
    </row>
    <row r="45" spans="1:14" ht="15" customHeight="1" x14ac:dyDescent="0.25">
      <c r="A45" s="40" t="s">
        <v>88</v>
      </c>
      <c r="B45" s="111"/>
      <c r="C45" s="107"/>
      <c r="D45" s="108"/>
      <c r="E45" s="23" t="s">
        <v>19</v>
      </c>
      <c r="F45" s="36">
        <f>F42+F43+F44</f>
        <v>51517.1</v>
      </c>
      <c r="G45" s="24">
        <f>G42+G43+G44</f>
        <v>51517.1</v>
      </c>
      <c r="H45" s="125">
        <f>H42+H43+H44</f>
        <v>38932.400000000001</v>
      </c>
      <c r="I45" s="126"/>
      <c r="J45" s="46">
        <f t="shared" si="1"/>
        <v>-12584.699999999997</v>
      </c>
      <c r="K45" s="24">
        <f t="shared" si="3"/>
        <v>75.571800431313108</v>
      </c>
      <c r="L45" s="18"/>
    </row>
    <row r="46" spans="1:14" ht="15.75" customHeight="1" x14ac:dyDescent="0.25">
      <c r="A46" s="159" t="s">
        <v>89</v>
      </c>
      <c r="B46" s="72" t="s">
        <v>12</v>
      </c>
      <c r="C46" s="73"/>
      <c r="D46" s="73"/>
      <c r="E46" s="73"/>
      <c r="F46" s="73"/>
      <c r="G46" s="73"/>
      <c r="H46" s="73"/>
      <c r="I46" s="73"/>
      <c r="J46" s="73"/>
      <c r="K46" s="73"/>
      <c r="L46" s="74"/>
    </row>
    <row r="47" spans="1:14" ht="15.75" x14ac:dyDescent="0.25">
      <c r="A47" s="160"/>
      <c r="B47" s="114" t="s">
        <v>25</v>
      </c>
      <c r="C47" s="115"/>
      <c r="D47" s="115"/>
      <c r="E47" s="115"/>
      <c r="F47" s="115"/>
      <c r="G47" s="115"/>
      <c r="H47" s="115"/>
      <c r="I47" s="115"/>
      <c r="J47" s="115"/>
      <c r="K47" s="115"/>
      <c r="L47" s="116"/>
    </row>
    <row r="48" spans="1:14" ht="15.75" customHeight="1" x14ac:dyDescent="0.25">
      <c r="A48" s="151" t="s">
        <v>90</v>
      </c>
      <c r="B48" s="72" t="s">
        <v>26</v>
      </c>
      <c r="C48" s="73"/>
      <c r="D48" s="73"/>
      <c r="E48" s="73"/>
      <c r="F48" s="73"/>
      <c r="G48" s="73"/>
      <c r="H48" s="73"/>
      <c r="I48" s="73"/>
      <c r="J48" s="73"/>
      <c r="K48" s="73"/>
      <c r="L48" s="74"/>
    </row>
    <row r="49" spans="1:12" ht="15.75" x14ac:dyDescent="0.25">
      <c r="A49" s="161"/>
      <c r="B49" s="114" t="s">
        <v>27</v>
      </c>
      <c r="C49" s="115"/>
      <c r="D49" s="115"/>
      <c r="E49" s="115"/>
      <c r="F49" s="115"/>
      <c r="G49" s="115"/>
      <c r="H49" s="115"/>
      <c r="I49" s="115"/>
      <c r="J49" s="115"/>
      <c r="K49" s="115"/>
      <c r="L49" s="116"/>
    </row>
    <row r="50" spans="1:12" ht="15.75" customHeight="1" x14ac:dyDescent="0.25">
      <c r="A50" s="151" t="s">
        <v>91</v>
      </c>
      <c r="B50" s="72" t="s">
        <v>15</v>
      </c>
      <c r="C50" s="73"/>
      <c r="D50" s="73"/>
      <c r="E50" s="73"/>
      <c r="F50" s="73"/>
      <c r="G50" s="73"/>
      <c r="H50" s="73"/>
      <c r="I50" s="73"/>
      <c r="J50" s="73"/>
      <c r="K50" s="73"/>
      <c r="L50" s="74"/>
    </row>
    <row r="51" spans="1:12" ht="15.75" customHeight="1" x14ac:dyDescent="0.25">
      <c r="A51" s="161"/>
      <c r="B51" s="114" t="s">
        <v>70</v>
      </c>
      <c r="C51" s="115"/>
      <c r="D51" s="115"/>
      <c r="E51" s="115"/>
      <c r="F51" s="115"/>
      <c r="G51" s="115"/>
      <c r="H51" s="115"/>
      <c r="I51" s="115"/>
      <c r="J51" s="115"/>
      <c r="K51" s="115"/>
      <c r="L51" s="116"/>
    </row>
    <row r="52" spans="1:12" ht="48.75" customHeight="1" x14ac:dyDescent="0.25">
      <c r="A52" s="40" t="s">
        <v>92</v>
      </c>
      <c r="B52" s="75" t="s">
        <v>79</v>
      </c>
      <c r="C52" s="78" t="s">
        <v>150</v>
      </c>
      <c r="D52" s="81" t="s">
        <v>16</v>
      </c>
      <c r="E52" s="30" t="s">
        <v>23</v>
      </c>
      <c r="F52" s="45">
        <v>2537</v>
      </c>
      <c r="G52" s="45">
        <v>2296.1</v>
      </c>
      <c r="H52" s="117">
        <v>1359.3</v>
      </c>
      <c r="I52" s="117"/>
      <c r="J52" s="45">
        <f>H52-G52</f>
        <v>-936.8</v>
      </c>
      <c r="K52" s="45">
        <f t="shared" ref="K52:K71" si="4">H52/G52*100</f>
        <v>59.200383258568877</v>
      </c>
      <c r="L52" s="85" t="s">
        <v>134</v>
      </c>
    </row>
    <row r="53" spans="1:12" ht="123" customHeight="1" x14ac:dyDescent="0.25">
      <c r="A53" s="44" t="s">
        <v>93</v>
      </c>
      <c r="B53" s="76"/>
      <c r="C53" s="79"/>
      <c r="D53" s="102"/>
      <c r="E53" s="25" t="s">
        <v>17</v>
      </c>
      <c r="F53" s="20">
        <v>1870</v>
      </c>
      <c r="G53" s="20">
        <v>1870</v>
      </c>
      <c r="H53" s="83">
        <v>1666.2</v>
      </c>
      <c r="I53" s="84"/>
      <c r="J53" s="20">
        <f t="shared" ref="J53:J81" si="5">H53-G53</f>
        <v>-203.79999999999995</v>
      </c>
      <c r="K53" s="25">
        <f t="shared" si="4"/>
        <v>89.101604278074859</v>
      </c>
      <c r="L53" s="86"/>
    </row>
    <row r="54" spans="1:12" ht="23.25" customHeight="1" x14ac:dyDescent="0.25">
      <c r="A54" s="53" t="s">
        <v>94</v>
      </c>
      <c r="B54" s="76"/>
      <c r="C54" s="79"/>
      <c r="D54" s="82"/>
      <c r="E54" s="51" t="s">
        <v>19</v>
      </c>
      <c r="F54" s="20">
        <f>F52+F53</f>
        <v>4407</v>
      </c>
      <c r="G54" s="20">
        <f>G52+G53</f>
        <v>4166.1000000000004</v>
      </c>
      <c r="H54" s="83">
        <f>H52+H53</f>
        <v>3025.5</v>
      </c>
      <c r="I54" s="84"/>
      <c r="J54" s="20">
        <f>J52+J53</f>
        <v>-1140.5999999999999</v>
      </c>
      <c r="K54" s="51">
        <f>H54/G54*100</f>
        <v>72.62187657521423</v>
      </c>
      <c r="L54" s="87"/>
    </row>
    <row r="55" spans="1:12" ht="23.25" customHeight="1" x14ac:dyDescent="0.25">
      <c r="A55" s="59" t="s">
        <v>95</v>
      </c>
      <c r="B55" s="76"/>
      <c r="C55" s="79"/>
      <c r="D55" s="81" t="s">
        <v>133</v>
      </c>
      <c r="E55" s="51" t="s">
        <v>23</v>
      </c>
      <c r="F55" s="20">
        <v>0</v>
      </c>
      <c r="G55" s="63">
        <v>50</v>
      </c>
      <c r="H55" s="83">
        <v>0</v>
      </c>
      <c r="I55" s="84"/>
      <c r="J55" s="20">
        <f>H55-G55</f>
        <v>-50</v>
      </c>
      <c r="K55" s="51">
        <f>H55/G55*100</f>
        <v>0</v>
      </c>
      <c r="L55" s="85"/>
    </row>
    <row r="56" spans="1:12" ht="23.25" customHeight="1" x14ac:dyDescent="0.25">
      <c r="A56" s="59" t="s">
        <v>96</v>
      </c>
      <c r="B56" s="77"/>
      <c r="C56" s="80"/>
      <c r="D56" s="82"/>
      <c r="E56" s="51" t="s">
        <v>19</v>
      </c>
      <c r="F56" s="20">
        <f>F55</f>
        <v>0</v>
      </c>
      <c r="G56" s="20">
        <f>G55</f>
        <v>50</v>
      </c>
      <c r="H56" s="83">
        <v>0</v>
      </c>
      <c r="I56" s="84"/>
      <c r="J56" s="20">
        <f>J55</f>
        <v>-50</v>
      </c>
      <c r="K56" s="51">
        <f>K55</f>
        <v>0</v>
      </c>
      <c r="L56" s="87"/>
    </row>
    <row r="57" spans="1:12" ht="54.75" customHeight="1" x14ac:dyDescent="0.25">
      <c r="A57" s="40" t="s">
        <v>97</v>
      </c>
      <c r="B57" s="118" t="s">
        <v>81</v>
      </c>
      <c r="C57" s="78" t="s">
        <v>84</v>
      </c>
      <c r="D57" s="81" t="s">
        <v>16</v>
      </c>
      <c r="E57" s="11" t="s">
        <v>23</v>
      </c>
      <c r="F57" s="11">
        <v>788</v>
      </c>
      <c r="G57" s="11">
        <v>788</v>
      </c>
      <c r="H57" s="112">
        <v>690.9</v>
      </c>
      <c r="I57" s="113"/>
      <c r="J57" s="20">
        <f t="shared" si="5"/>
        <v>-97.100000000000023</v>
      </c>
      <c r="K57" s="11">
        <f t="shared" si="4"/>
        <v>87.67766497461929</v>
      </c>
      <c r="L57" s="85" t="s">
        <v>135</v>
      </c>
    </row>
    <row r="58" spans="1:12" ht="48.75" customHeight="1" x14ac:dyDescent="0.25">
      <c r="A58" s="40" t="s">
        <v>98</v>
      </c>
      <c r="B58" s="119"/>
      <c r="C58" s="79"/>
      <c r="D58" s="102"/>
      <c r="E58" s="11" t="s">
        <v>17</v>
      </c>
      <c r="F58" s="11">
        <v>2030</v>
      </c>
      <c r="G58" s="11">
        <v>2030</v>
      </c>
      <c r="H58" s="112">
        <v>2030</v>
      </c>
      <c r="I58" s="113"/>
      <c r="J58" s="20">
        <f t="shared" si="5"/>
        <v>0</v>
      </c>
      <c r="K58" s="11">
        <f t="shared" si="4"/>
        <v>100</v>
      </c>
      <c r="L58" s="87"/>
    </row>
    <row r="59" spans="1:12" ht="19.5" customHeight="1" x14ac:dyDescent="0.25">
      <c r="A59" s="40" t="s">
        <v>99</v>
      </c>
      <c r="B59" s="120"/>
      <c r="C59" s="80"/>
      <c r="D59" s="82"/>
      <c r="E59" s="11" t="s">
        <v>19</v>
      </c>
      <c r="F59" s="11">
        <f>F57+F58</f>
        <v>2818</v>
      </c>
      <c r="G59" s="11">
        <f>G57+G58</f>
        <v>2818</v>
      </c>
      <c r="H59" s="112">
        <f>H57+H58</f>
        <v>2720.9</v>
      </c>
      <c r="I59" s="113"/>
      <c r="J59" s="20">
        <f>J57+J58</f>
        <v>-97.100000000000023</v>
      </c>
      <c r="K59" s="11">
        <f>H59/G59*100</f>
        <v>96.554293825408095</v>
      </c>
      <c r="L59" s="58"/>
    </row>
    <row r="60" spans="1:12" ht="48.75" customHeight="1" x14ac:dyDescent="0.25">
      <c r="A60" s="40" t="s">
        <v>100</v>
      </c>
      <c r="B60" s="75" t="s">
        <v>86</v>
      </c>
      <c r="C60" s="78" t="s">
        <v>87</v>
      </c>
      <c r="D60" s="81" t="s">
        <v>16</v>
      </c>
      <c r="E60" s="11" t="s">
        <v>23</v>
      </c>
      <c r="F60" s="11">
        <v>875</v>
      </c>
      <c r="G60" s="11">
        <v>875</v>
      </c>
      <c r="H60" s="112">
        <v>419</v>
      </c>
      <c r="I60" s="113"/>
      <c r="J60" s="20">
        <f>H60-G60</f>
        <v>-456</v>
      </c>
      <c r="K60" s="11">
        <f t="shared" si="4"/>
        <v>47.885714285714286</v>
      </c>
      <c r="L60" s="85" t="s">
        <v>136</v>
      </c>
    </row>
    <row r="61" spans="1:12" ht="93.75" customHeight="1" x14ac:dyDescent="0.25">
      <c r="A61" s="40" t="s">
        <v>101</v>
      </c>
      <c r="B61" s="76"/>
      <c r="C61" s="79"/>
      <c r="D61" s="102"/>
      <c r="E61" s="11" t="s">
        <v>17</v>
      </c>
      <c r="F61" s="11">
        <v>500</v>
      </c>
      <c r="G61" s="14">
        <v>500</v>
      </c>
      <c r="H61" s="83">
        <v>419.5</v>
      </c>
      <c r="I61" s="84"/>
      <c r="J61" s="20">
        <f t="shared" si="5"/>
        <v>-80.5</v>
      </c>
      <c r="K61" s="11">
        <f t="shared" si="4"/>
        <v>83.899999999999991</v>
      </c>
      <c r="L61" s="86"/>
    </row>
    <row r="62" spans="1:12" ht="18.75" customHeight="1" x14ac:dyDescent="0.25">
      <c r="A62" s="40" t="s">
        <v>108</v>
      </c>
      <c r="B62" s="76"/>
      <c r="C62" s="79"/>
      <c r="D62" s="82"/>
      <c r="E62" s="11" t="s">
        <v>19</v>
      </c>
      <c r="F62" s="11">
        <f>F60+F61</f>
        <v>1375</v>
      </c>
      <c r="G62" s="14">
        <f>G60+G61</f>
        <v>1375</v>
      </c>
      <c r="H62" s="83">
        <f>H60+H61</f>
        <v>838.5</v>
      </c>
      <c r="I62" s="84"/>
      <c r="J62" s="20">
        <f>J60+J61</f>
        <v>-536.5</v>
      </c>
      <c r="K62" s="11">
        <f>H62/G62*100</f>
        <v>60.981818181818184</v>
      </c>
      <c r="L62" s="87"/>
    </row>
    <row r="63" spans="1:12" ht="18.75" customHeight="1" x14ac:dyDescent="0.25">
      <c r="A63" s="40" t="s">
        <v>109</v>
      </c>
      <c r="B63" s="76"/>
      <c r="C63" s="79"/>
      <c r="D63" s="81" t="s">
        <v>133</v>
      </c>
      <c r="E63" s="11" t="s">
        <v>23</v>
      </c>
      <c r="F63" s="11">
        <v>0</v>
      </c>
      <c r="G63" s="14">
        <v>190.9</v>
      </c>
      <c r="H63" s="83">
        <v>0</v>
      </c>
      <c r="I63" s="84"/>
      <c r="J63" s="20">
        <f>H63-G63</f>
        <v>-190.9</v>
      </c>
      <c r="K63" s="11">
        <f>H63/G63*100</f>
        <v>0</v>
      </c>
      <c r="L63" s="85"/>
    </row>
    <row r="64" spans="1:12" ht="18.75" customHeight="1" x14ac:dyDescent="0.25">
      <c r="A64" s="40" t="s">
        <v>114</v>
      </c>
      <c r="B64" s="77"/>
      <c r="C64" s="80"/>
      <c r="D64" s="82"/>
      <c r="E64" s="11" t="s">
        <v>19</v>
      </c>
      <c r="F64" s="11">
        <f>F63</f>
        <v>0</v>
      </c>
      <c r="G64" s="14">
        <f>G63</f>
        <v>190.9</v>
      </c>
      <c r="H64" s="83">
        <f>H63</f>
        <v>0</v>
      </c>
      <c r="I64" s="84"/>
      <c r="J64" s="20">
        <f>J63</f>
        <v>-190.9</v>
      </c>
      <c r="K64" s="11">
        <f>K63</f>
        <v>0</v>
      </c>
      <c r="L64" s="87"/>
    </row>
    <row r="65" spans="1:13" ht="20.25" customHeight="1" x14ac:dyDescent="0.25">
      <c r="A65" s="39" t="s">
        <v>115</v>
      </c>
      <c r="B65" s="95"/>
      <c r="C65" s="121" t="s">
        <v>18</v>
      </c>
      <c r="D65" s="121"/>
      <c r="E65" s="26" t="s">
        <v>23</v>
      </c>
      <c r="F65" s="33">
        <f>F52+F57+F60+F55+F63</f>
        <v>4200</v>
      </c>
      <c r="G65" s="33">
        <f>G52+G57+G60+G55+G63</f>
        <v>4200</v>
      </c>
      <c r="H65" s="122">
        <f>H52+H57+H60+H55+H63</f>
        <v>2469.1999999999998</v>
      </c>
      <c r="I65" s="123"/>
      <c r="J65" s="20">
        <f t="shared" si="5"/>
        <v>-1730.8000000000002</v>
      </c>
      <c r="K65" s="11">
        <f t="shared" si="4"/>
        <v>58.790476190476184</v>
      </c>
      <c r="L65" s="22"/>
    </row>
    <row r="66" spans="1:13" ht="34.5" customHeight="1" x14ac:dyDescent="0.25">
      <c r="A66" s="40" t="s">
        <v>116</v>
      </c>
      <c r="B66" s="95"/>
      <c r="C66" s="121"/>
      <c r="D66" s="121"/>
      <c r="E66" s="26" t="s">
        <v>22</v>
      </c>
      <c r="F66" s="37">
        <f>F53+F58+F61</f>
        <v>4400</v>
      </c>
      <c r="G66" s="37">
        <f>G53+G58+G61</f>
        <v>4400</v>
      </c>
      <c r="H66" s="91">
        <f>H53+H58+H61</f>
        <v>4115.7</v>
      </c>
      <c r="I66" s="92"/>
      <c r="J66" s="20">
        <f t="shared" si="5"/>
        <v>-284.30000000000018</v>
      </c>
      <c r="K66" s="11">
        <f t="shared" si="4"/>
        <v>93.538636363636357</v>
      </c>
      <c r="L66" s="22"/>
    </row>
    <row r="67" spans="1:13" ht="15.75" x14ac:dyDescent="0.25">
      <c r="A67" s="40" t="s">
        <v>117</v>
      </c>
      <c r="B67" s="95"/>
      <c r="C67" s="121"/>
      <c r="D67" s="121"/>
      <c r="E67" s="26" t="s">
        <v>19</v>
      </c>
      <c r="F67" s="37">
        <f>F65+F66</f>
        <v>8600</v>
      </c>
      <c r="G67" s="37">
        <f>G65+G66</f>
        <v>8600</v>
      </c>
      <c r="H67" s="91">
        <f>H65+H66</f>
        <v>6584.9</v>
      </c>
      <c r="I67" s="92"/>
      <c r="J67" s="20">
        <f t="shared" si="5"/>
        <v>-2015.1000000000004</v>
      </c>
      <c r="K67" s="11">
        <f t="shared" si="4"/>
        <v>76.568604651162786</v>
      </c>
      <c r="L67" s="22"/>
    </row>
    <row r="68" spans="1:13" ht="15.75" x14ac:dyDescent="0.25">
      <c r="A68" s="40" t="s">
        <v>118</v>
      </c>
      <c r="B68" s="109"/>
      <c r="C68" s="96" t="s">
        <v>113</v>
      </c>
      <c r="D68" s="97"/>
      <c r="E68" s="52" t="s">
        <v>23</v>
      </c>
      <c r="F68" s="37">
        <f t="shared" ref="F68:H70" si="6">F65</f>
        <v>4200</v>
      </c>
      <c r="G68" s="37">
        <f t="shared" si="6"/>
        <v>4200</v>
      </c>
      <c r="H68" s="48">
        <f t="shared" si="6"/>
        <v>2469.1999999999998</v>
      </c>
      <c r="I68" s="49"/>
      <c r="J68" s="20">
        <f t="shared" ref="J68:K70" si="7">J65</f>
        <v>-1730.8000000000002</v>
      </c>
      <c r="K68" s="11">
        <f t="shared" si="7"/>
        <v>58.790476190476184</v>
      </c>
      <c r="L68" s="22"/>
    </row>
    <row r="69" spans="1:13" ht="31.5" x14ac:dyDescent="0.25">
      <c r="A69" s="40" t="s">
        <v>119</v>
      </c>
      <c r="B69" s="110"/>
      <c r="C69" s="98"/>
      <c r="D69" s="99"/>
      <c r="E69" s="52" t="s">
        <v>17</v>
      </c>
      <c r="F69" s="37">
        <f t="shared" si="6"/>
        <v>4400</v>
      </c>
      <c r="G69" s="37">
        <f t="shared" si="6"/>
        <v>4400</v>
      </c>
      <c r="H69" s="48">
        <f t="shared" si="6"/>
        <v>4115.7</v>
      </c>
      <c r="I69" s="49"/>
      <c r="J69" s="20">
        <f t="shared" si="7"/>
        <v>-284.30000000000018</v>
      </c>
      <c r="K69" s="11">
        <f t="shared" si="7"/>
        <v>93.538636363636357</v>
      </c>
      <c r="L69" s="22"/>
    </row>
    <row r="70" spans="1:13" ht="15.75" x14ac:dyDescent="0.25">
      <c r="A70" s="40" t="s">
        <v>120</v>
      </c>
      <c r="B70" s="111"/>
      <c r="C70" s="100"/>
      <c r="D70" s="101"/>
      <c r="E70" s="52" t="s">
        <v>19</v>
      </c>
      <c r="F70" s="37">
        <f t="shared" si="6"/>
        <v>8600</v>
      </c>
      <c r="G70" s="37">
        <f t="shared" si="6"/>
        <v>8600</v>
      </c>
      <c r="H70" s="91">
        <f t="shared" si="6"/>
        <v>6584.9</v>
      </c>
      <c r="I70" s="92"/>
      <c r="J70" s="20">
        <f t="shared" si="7"/>
        <v>-2015.1000000000004</v>
      </c>
      <c r="K70" s="11">
        <f t="shared" si="7"/>
        <v>76.568604651162786</v>
      </c>
      <c r="L70" s="22"/>
    </row>
    <row r="71" spans="1:13" ht="17.25" customHeight="1" x14ac:dyDescent="0.25">
      <c r="A71" s="40" t="s">
        <v>121</v>
      </c>
      <c r="B71" s="95"/>
      <c r="C71" s="88" t="s">
        <v>28</v>
      </c>
      <c r="D71" s="88"/>
      <c r="E71" s="64" t="s">
        <v>23</v>
      </c>
      <c r="F71" s="65">
        <f t="shared" ref="F71:H72" si="8">F42+F65</f>
        <v>4200</v>
      </c>
      <c r="G71" s="65">
        <f t="shared" si="8"/>
        <v>4200</v>
      </c>
      <c r="H71" s="89">
        <f t="shared" si="8"/>
        <v>2469.1999999999998</v>
      </c>
      <c r="I71" s="90"/>
      <c r="J71" s="66">
        <f t="shared" si="5"/>
        <v>-1730.8000000000002</v>
      </c>
      <c r="K71" s="67">
        <f t="shared" si="4"/>
        <v>58.790476190476184</v>
      </c>
      <c r="L71" s="22"/>
    </row>
    <row r="72" spans="1:13" ht="33" customHeight="1" x14ac:dyDescent="0.25">
      <c r="A72" s="40" t="s">
        <v>122</v>
      </c>
      <c r="B72" s="95"/>
      <c r="C72" s="88"/>
      <c r="D72" s="88"/>
      <c r="E72" s="64" t="s">
        <v>22</v>
      </c>
      <c r="F72" s="65">
        <f t="shared" si="8"/>
        <v>44417.1</v>
      </c>
      <c r="G72" s="65">
        <f t="shared" si="8"/>
        <v>44417.1</v>
      </c>
      <c r="H72" s="89">
        <f t="shared" si="8"/>
        <v>35535.4</v>
      </c>
      <c r="I72" s="90"/>
      <c r="J72" s="66">
        <f t="shared" si="5"/>
        <v>-8881.6999999999971</v>
      </c>
      <c r="K72" s="67">
        <f t="shared" ref="K72:K74" si="9">H72/G72*100</f>
        <v>80.003872382483337</v>
      </c>
      <c r="L72" s="22"/>
      <c r="M72" s="29"/>
    </row>
    <row r="73" spans="1:13" ht="31.5" customHeight="1" x14ac:dyDescent="0.25">
      <c r="A73" s="40" t="s">
        <v>123</v>
      </c>
      <c r="B73" s="95"/>
      <c r="C73" s="88"/>
      <c r="D73" s="88"/>
      <c r="E73" s="64" t="s">
        <v>24</v>
      </c>
      <c r="F73" s="65">
        <f>F44</f>
        <v>11500</v>
      </c>
      <c r="G73" s="65">
        <f>G44</f>
        <v>11500</v>
      </c>
      <c r="H73" s="89">
        <f>H44</f>
        <v>7512.7</v>
      </c>
      <c r="I73" s="90"/>
      <c r="J73" s="66">
        <f t="shared" si="5"/>
        <v>-3987.3</v>
      </c>
      <c r="K73" s="67">
        <f t="shared" si="9"/>
        <v>65.32782608695652</v>
      </c>
      <c r="L73" s="22"/>
    </row>
    <row r="74" spans="1:13" ht="15" customHeight="1" x14ac:dyDescent="0.25">
      <c r="A74" s="40" t="s">
        <v>139</v>
      </c>
      <c r="B74" s="95"/>
      <c r="C74" s="88"/>
      <c r="D74" s="88"/>
      <c r="E74" s="64" t="s">
        <v>19</v>
      </c>
      <c r="F74" s="65">
        <f>SUM(F71:F73)</f>
        <v>60117.1</v>
      </c>
      <c r="G74" s="65">
        <f>G71+G72+G73</f>
        <v>60117.1</v>
      </c>
      <c r="H74" s="89">
        <f>SUM(H71:I73)</f>
        <v>45517.299999999996</v>
      </c>
      <c r="I74" s="90"/>
      <c r="J74" s="66">
        <f t="shared" si="5"/>
        <v>-14599.800000000003</v>
      </c>
      <c r="K74" s="67">
        <f t="shared" si="9"/>
        <v>75.714397401072233</v>
      </c>
      <c r="L74" s="22"/>
    </row>
    <row r="75" spans="1:13" ht="15" customHeight="1" x14ac:dyDescent="0.25">
      <c r="A75" s="40" t="s">
        <v>140</v>
      </c>
      <c r="B75" s="10"/>
      <c r="C75" s="69" t="s">
        <v>36</v>
      </c>
      <c r="D75" s="70"/>
      <c r="E75" s="70"/>
      <c r="F75" s="70"/>
      <c r="G75" s="70"/>
      <c r="H75" s="70"/>
      <c r="I75" s="70"/>
      <c r="J75" s="70"/>
      <c r="K75" s="71"/>
      <c r="L75" s="22"/>
    </row>
    <row r="76" spans="1:13" ht="15.75" x14ac:dyDescent="0.25">
      <c r="A76" s="40" t="s">
        <v>141</v>
      </c>
      <c r="B76" s="127"/>
      <c r="C76" s="124" t="s">
        <v>6</v>
      </c>
      <c r="D76" s="124"/>
      <c r="E76" s="26" t="s">
        <v>23</v>
      </c>
      <c r="F76" s="37">
        <f>F65</f>
        <v>4200</v>
      </c>
      <c r="G76" s="37">
        <f>G52+G57+G60</f>
        <v>3959.1</v>
      </c>
      <c r="H76" s="93">
        <f>H52+H57+H60</f>
        <v>2469.1999999999998</v>
      </c>
      <c r="I76" s="94"/>
      <c r="J76" s="20">
        <f t="shared" si="5"/>
        <v>-1489.9</v>
      </c>
      <c r="K76" s="11">
        <f>H76/G76*100</f>
        <v>62.367709833042859</v>
      </c>
      <c r="L76" s="22"/>
    </row>
    <row r="77" spans="1:13" ht="31.5" x14ac:dyDescent="0.25">
      <c r="A77" s="40" t="s">
        <v>142</v>
      </c>
      <c r="B77" s="127"/>
      <c r="C77" s="124"/>
      <c r="D77" s="124"/>
      <c r="E77" s="26" t="s">
        <v>22</v>
      </c>
      <c r="F77" s="33">
        <f>F30+F34+F37+F66</f>
        <v>33517.1</v>
      </c>
      <c r="G77" s="33">
        <f>G30+G34+G37+G66</f>
        <v>33517.1</v>
      </c>
      <c r="H77" s="112">
        <f>H20+H26+H28+H34+H37+H66</f>
        <v>26760.600000000002</v>
      </c>
      <c r="I77" s="113"/>
      <c r="J77" s="20">
        <f t="shared" si="5"/>
        <v>-6756.4999999999964</v>
      </c>
      <c r="K77" s="11">
        <f>H77/G77*100</f>
        <v>79.841633076847359</v>
      </c>
      <c r="L77" s="22"/>
    </row>
    <row r="78" spans="1:13" ht="31.5" x14ac:dyDescent="0.25">
      <c r="A78" s="40" t="s">
        <v>143</v>
      </c>
      <c r="B78" s="127"/>
      <c r="C78" s="124"/>
      <c r="D78" s="124"/>
      <c r="E78" s="26" t="s">
        <v>24</v>
      </c>
      <c r="F78" s="35">
        <f>F44</f>
        <v>11500</v>
      </c>
      <c r="G78" s="35">
        <f>G44</f>
        <v>11500</v>
      </c>
      <c r="H78" s="128">
        <f>H44</f>
        <v>7512.7</v>
      </c>
      <c r="I78" s="129"/>
      <c r="J78" s="20">
        <f t="shared" si="5"/>
        <v>-3987.3</v>
      </c>
      <c r="K78" s="11">
        <f>H78/G78*100</f>
        <v>65.32782608695652</v>
      </c>
      <c r="L78" s="22"/>
    </row>
    <row r="79" spans="1:13" ht="15" customHeight="1" x14ac:dyDescent="0.25">
      <c r="A79" s="40" t="s">
        <v>144</v>
      </c>
      <c r="B79" s="127"/>
      <c r="C79" s="124"/>
      <c r="D79" s="124"/>
      <c r="E79" s="27" t="s">
        <v>29</v>
      </c>
      <c r="F79" s="34">
        <f>SUM(F76:F78)</f>
        <v>49217.1</v>
      </c>
      <c r="G79" s="34">
        <f>SUM(G76:G78)</f>
        <v>48976.2</v>
      </c>
      <c r="H79" s="125">
        <f>SUM(H76:I78)</f>
        <v>36742.5</v>
      </c>
      <c r="I79" s="126"/>
      <c r="J79" s="46">
        <f t="shared" si="5"/>
        <v>-12233.699999999997</v>
      </c>
      <c r="K79" s="16">
        <f>H79/G79*100</f>
        <v>75.021132713440409</v>
      </c>
      <c r="L79" s="22"/>
    </row>
    <row r="80" spans="1:13" ht="32.25" customHeight="1" x14ac:dyDescent="0.25">
      <c r="A80" s="40" t="s">
        <v>145</v>
      </c>
      <c r="B80" s="127"/>
      <c r="C80" s="124" t="s">
        <v>30</v>
      </c>
      <c r="D80" s="124"/>
      <c r="E80" s="26" t="s">
        <v>17</v>
      </c>
      <c r="F80" s="33">
        <f>F38</f>
        <v>10900</v>
      </c>
      <c r="G80" s="33">
        <f>G38</f>
        <v>10900</v>
      </c>
      <c r="H80" s="112">
        <f>H38</f>
        <v>8744.7999999999993</v>
      </c>
      <c r="I80" s="113" t="e">
        <f>#REF!</f>
        <v>#REF!</v>
      </c>
      <c r="J80" s="20">
        <f t="shared" si="5"/>
        <v>-2155.2000000000007</v>
      </c>
      <c r="K80" s="11">
        <f>H80/G80*100</f>
        <v>80.227522935779803</v>
      </c>
      <c r="L80" s="22"/>
    </row>
    <row r="81" spans="1:12" ht="15.75" x14ac:dyDescent="0.25">
      <c r="A81" s="40" t="s">
        <v>146</v>
      </c>
      <c r="B81" s="127"/>
      <c r="C81" s="124"/>
      <c r="D81" s="124"/>
      <c r="E81" s="27" t="s">
        <v>31</v>
      </c>
      <c r="F81" s="34">
        <f>F80</f>
        <v>10900</v>
      </c>
      <c r="G81" s="34">
        <f>G38</f>
        <v>10900</v>
      </c>
      <c r="H81" s="125">
        <f>H38</f>
        <v>8744.7999999999993</v>
      </c>
      <c r="I81" s="126" t="e">
        <f t="shared" ref="I81" si="10">I80</f>
        <v>#REF!</v>
      </c>
      <c r="J81" s="46">
        <f t="shared" si="5"/>
        <v>-2155.2000000000007</v>
      </c>
      <c r="K81" s="16">
        <f>K80</f>
        <v>80.227522935779803</v>
      </c>
      <c r="L81" s="22"/>
    </row>
    <row r="82" spans="1:12" ht="15.75" x14ac:dyDescent="0.25">
      <c r="A82" s="40" t="s">
        <v>147</v>
      </c>
      <c r="B82" s="109"/>
      <c r="C82" s="96" t="s">
        <v>126</v>
      </c>
      <c r="D82" s="97"/>
      <c r="E82" s="62" t="s">
        <v>23</v>
      </c>
      <c r="F82" s="20">
        <v>0</v>
      </c>
      <c r="G82" s="63">
        <v>240.9</v>
      </c>
      <c r="H82" s="83">
        <v>0</v>
      </c>
      <c r="I82" s="84"/>
      <c r="J82" s="20">
        <f>H82-G82</f>
        <v>-240.9</v>
      </c>
      <c r="K82" s="51">
        <f>H82/G82*100</f>
        <v>0</v>
      </c>
      <c r="L82" s="60"/>
    </row>
    <row r="83" spans="1:12" ht="31.5" customHeight="1" x14ac:dyDescent="0.25">
      <c r="A83" s="40" t="s">
        <v>148</v>
      </c>
      <c r="B83" s="110"/>
      <c r="C83" s="98"/>
      <c r="D83" s="99"/>
      <c r="E83" s="57" t="s">
        <v>17</v>
      </c>
      <c r="F83" s="20">
        <v>30</v>
      </c>
      <c r="G83" s="31">
        <v>30</v>
      </c>
      <c r="H83" s="91">
        <v>0</v>
      </c>
      <c r="I83" s="92"/>
      <c r="J83" s="20">
        <f>H83-G83</f>
        <v>-30</v>
      </c>
      <c r="K83" s="51">
        <f>H83/G83*100</f>
        <v>0</v>
      </c>
      <c r="L83" s="60"/>
    </row>
    <row r="84" spans="1:12" ht="15.75" x14ac:dyDescent="0.25">
      <c r="A84" s="40" t="s">
        <v>149</v>
      </c>
      <c r="B84" s="111"/>
      <c r="C84" s="100"/>
      <c r="D84" s="101"/>
      <c r="E84" s="27" t="s">
        <v>31</v>
      </c>
      <c r="F84" s="20">
        <f>F82+F83</f>
        <v>30</v>
      </c>
      <c r="G84" s="31">
        <f>G82+G83</f>
        <v>270.89999999999998</v>
      </c>
      <c r="H84" s="91">
        <f>H82+H83</f>
        <v>0</v>
      </c>
      <c r="I84" s="92"/>
      <c r="J84" s="20">
        <f>H84-G84</f>
        <v>-270.89999999999998</v>
      </c>
      <c r="K84" s="51">
        <f>H84/G84*100</f>
        <v>0</v>
      </c>
      <c r="L84" s="60"/>
    </row>
    <row r="85" spans="1:12" ht="31.5" x14ac:dyDescent="0.25">
      <c r="A85" s="40" t="s">
        <v>151</v>
      </c>
      <c r="B85" s="109"/>
      <c r="C85" s="96" t="s">
        <v>127</v>
      </c>
      <c r="D85" s="97"/>
      <c r="E85" s="57" t="s">
        <v>17</v>
      </c>
      <c r="F85" s="20">
        <v>30</v>
      </c>
      <c r="G85" s="31">
        <v>30</v>
      </c>
      <c r="H85" s="91">
        <v>30</v>
      </c>
      <c r="I85" s="92"/>
      <c r="J85" s="20">
        <f>H85-G85</f>
        <v>0</v>
      </c>
      <c r="K85" s="51">
        <f>H85/G85*100</f>
        <v>100</v>
      </c>
      <c r="L85" s="60"/>
    </row>
    <row r="86" spans="1:12" ht="15.75" x14ac:dyDescent="0.25">
      <c r="A86" s="40" t="s">
        <v>152</v>
      </c>
      <c r="B86" s="111"/>
      <c r="C86" s="100"/>
      <c r="D86" s="101"/>
      <c r="E86" s="27" t="s">
        <v>31</v>
      </c>
      <c r="F86" s="20">
        <f>F85</f>
        <v>30</v>
      </c>
      <c r="G86" s="31">
        <f>G85</f>
        <v>30</v>
      </c>
      <c r="H86" s="91">
        <f>H85</f>
        <v>30</v>
      </c>
      <c r="I86" s="92"/>
      <c r="J86" s="20">
        <f>J85</f>
        <v>0</v>
      </c>
      <c r="K86" s="51">
        <f>K85</f>
        <v>100</v>
      </c>
      <c r="L86" s="61"/>
    </row>
    <row r="87" spans="1:12" x14ac:dyDescent="0.25">
      <c r="B87" s="2"/>
      <c r="C87" s="2"/>
      <c r="D87" s="2"/>
      <c r="E87" s="2"/>
      <c r="F87" s="68"/>
      <c r="G87" s="68"/>
      <c r="H87" s="68"/>
      <c r="I87" s="68"/>
      <c r="J87" s="2"/>
      <c r="K87" s="2"/>
      <c r="L87" s="2"/>
    </row>
    <row r="88" spans="1:12" s="5" customFormat="1" ht="12.75" x14ac:dyDescent="0.2">
      <c r="B88" s="174" t="s">
        <v>32</v>
      </c>
      <c r="C88" s="174"/>
      <c r="D88" s="174"/>
      <c r="E88" s="174"/>
      <c r="F88" s="174"/>
      <c r="G88" s="174"/>
      <c r="H88" s="174"/>
      <c r="I88" s="174"/>
      <c r="J88" s="174"/>
      <c r="K88" s="174"/>
      <c r="L88" s="174"/>
    </row>
    <row r="89" spans="1:12" s="5" customFormat="1" ht="12.75" x14ac:dyDescent="0.2">
      <c r="B89" s="174" t="s">
        <v>110</v>
      </c>
      <c r="C89" s="174"/>
      <c r="D89" s="174"/>
      <c r="E89" s="174"/>
      <c r="F89" s="174"/>
      <c r="G89" s="174"/>
      <c r="H89" s="174"/>
      <c r="I89" s="174"/>
      <c r="J89" s="174"/>
      <c r="K89" s="174"/>
      <c r="L89" s="174"/>
    </row>
    <row r="90" spans="1:12" ht="18.75" x14ac:dyDescent="0.25">
      <c r="B90" s="175" t="s">
        <v>34</v>
      </c>
      <c r="C90" s="175"/>
      <c r="D90" s="175"/>
      <c r="E90" s="175"/>
      <c r="F90" s="175"/>
      <c r="G90" s="175"/>
      <c r="H90" s="175"/>
      <c r="I90" s="175"/>
      <c r="J90" s="175"/>
      <c r="K90" s="175"/>
      <c r="L90" s="175"/>
    </row>
    <row r="91" spans="1:12" ht="15.75" x14ac:dyDescent="0.25">
      <c r="B91" s="3"/>
    </row>
    <row r="92" spans="1:12" s="5" customFormat="1" ht="12.75" x14ac:dyDescent="0.2">
      <c r="B92" s="174" t="s">
        <v>33</v>
      </c>
      <c r="C92" s="174"/>
      <c r="D92" s="174"/>
      <c r="E92" s="174"/>
      <c r="F92" s="174"/>
      <c r="G92" s="174"/>
      <c r="H92" s="174"/>
      <c r="I92" s="174"/>
      <c r="J92" s="174"/>
      <c r="K92" s="174"/>
      <c r="L92" s="174"/>
    </row>
    <row r="93" spans="1:12" s="5" customFormat="1" ht="12.75" x14ac:dyDescent="0.2">
      <c r="B93" s="174" t="s">
        <v>102</v>
      </c>
      <c r="C93" s="174"/>
      <c r="D93" s="174"/>
      <c r="E93" s="174"/>
      <c r="F93" s="174"/>
      <c r="G93" s="174"/>
      <c r="H93" s="174"/>
      <c r="I93" s="174"/>
      <c r="J93" s="174"/>
      <c r="K93" s="174"/>
      <c r="L93" s="174"/>
    </row>
    <row r="94" spans="1:12" ht="18.75" x14ac:dyDescent="0.25">
      <c r="B94" s="175" t="s">
        <v>35</v>
      </c>
      <c r="C94" s="175"/>
      <c r="D94" s="175"/>
      <c r="E94" s="175"/>
      <c r="F94" s="175"/>
      <c r="G94" s="175"/>
      <c r="H94" s="175"/>
      <c r="I94" s="175"/>
      <c r="J94" s="175"/>
      <c r="K94" s="175"/>
      <c r="L94" s="175"/>
    </row>
    <row r="95" spans="1:12" ht="18.75" x14ac:dyDescent="0.25"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</row>
    <row r="96" spans="1:12" x14ac:dyDescent="0.25">
      <c r="B96" s="174" t="s">
        <v>128</v>
      </c>
      <c r="C96" s="174"/>
      <c r="D96" s="174"/>
      <c r="E96" s="174"/>
      <c r="F96" s="174"/>
      <c r="G96" s="174"/>
      <c r="H96" s="174"/>
      <c r="I96" s="174"/>
      <c r="J96" s="174"/>
      <c r="K96" s="174"/>
      <c r="L96" s="174"/>
    </row>
    <row r="97" spans="2:12" x14ac:dyDescent="0.25">
      <c r="B97" s="174" t="s">
        <v>130</v>
      </c>
      <c r="C97" s="174"/>
      <c r="D97" s="174"/>
      <c r="E97" s="174"/>
      <c r="F97" s="174"/>
      <c r="G97" s="174"/>
      <c r="H97" s="174"/>
      <c r="I97" s="174"/>
      <c r="J97" s="174"/>
      <c r="K97" s="174"/>
      <c r="L97" s="174"/>
    </row>
    <row r="98" spans="2:12" ht="18.75" x14ac:dyDescent="0.25">
      <c r="B98" s="175" t="s">
        <v>35</v>
      </c>
      <c r="C98" s="175"/>
      <c r="D98" s="175"/>
      <c r="E98" s="175"/>
      <c r="F98" s="175"/>
      <c r="G98" s="175"/>
      <c r="H98" s="175"/>
      <c r="I98" s="175"/>
      <c r="J98" s="175"/>
      <c r="K98" s="175"/>
      <c r="L98" s="175"/>
    </row>
    <row r="99" spans="2:12" ht="18.75" x14ac:dyDescent="0.25"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</row>
    <row r="100" spans="2:12" x14ac:dyDescent="0.25">
      <c r="B100" s="174" t="s">
        <v>129</v>
      </c>
      <c r="C100" s="174"/>
      <c r="D100" s="174"/>
      <c r="E100" s="174"/>
      <c r="F100" s="174"/>
      <c r="G100" s="174"/>
      <c r="H100" s="174"/>
      <c r="I100" s="174"/>
      <c r="J100" s="174"/>
      <c r="K100" s="174"/>
      <c r="L100" s="174"/>
    </row>
    <row r="101" spans="2:12" x14ac:dyDescent="0.25">
      <c r="B101" s="174" t="s">
        <v>131</v>
      </c>
      <c r="C101" s="174"/>
      <c r="D101" s="174"/>
      <c r="E101" s="174"/>
      <c r="F101" s="174"/>
      <c r="G101" s="174"/>
      <c r="H101" s="174"/>
      <c r="I101" s="174"/>
      <c r="J101" s="174"/>
      <c r="K101" s="174"/>
      <c r="L101" s="174"/>
    </row>
    <row r="102" spans="2:12" ht="18.75" x14ac:dyDescent="0.25">
      <c r="B102" s="175" t="s">
        <v>35</v>
      </c>
      <c r="C102" s="175"/>
      <c r="D102" s="175"/>
      <c r="E102" s="175"/>
      <c r="F102" s="175"/>
      <c r="G102" s="175"/>
      <c r="H102" s="175"/>
      <c r="I102" s="175"/>
      <c r="J102" s="175"/>
      <c r="K102" s="175"/>
      <c r="L102" s="175"/>
    </row>
    <row r="103" spans="2:12" ht="73.5" customHeight="1" x14ac:dyDescent="0.25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</row>
  </sheetData>
  <mergeCells count="159">
    <mergeCell ref="H82:I82"/>
    <mergeCell ref="C82:D84"/>
    <mergeCell ref="B82:B84"/>
    <mergeCell ref="B97:L97"/>
    <mergeCell ref="B98:L98"/>
    <mergeCell ref="B100:L100"/>
    <mergeCell ref="B101:L101"/>
    <mergeCell ref="B102:L102"/>
    <mergeCell ref="B85:B86"/>
    <mergeCell ref="C85:D86"/>
    <mergeCell ref="H83:I83"/>
    <mergeCell ref="H84:I84"/>
    <mergeCell ref="H85:I85"/>
    <mergeCell ref="H86:I86"/>
    <mergeCell ref="B96:L96"/>
    <mergeCell ref="B94:L94"/>
    <mergeCell ref="B88:L88"/>
    <mergeCell ref="B89:L89"/>
    <mergeCell ref="B93:L93"/>
    <mergeCell ref="B92:L92"/>
    <mergeCell ref="B90:L90"/>
    <mergeCell ref="A46:A47"/>
    <mergeCell ref="A48:A49"/>
    <mergeCell ref="A50:A51"/>
    <mergeCell ref="B20:B25"/>
    <mergeCell ref="C20:C25"/>
    <mergeCell ref="D22:D23"/>
    <mergeCell ref="D24:D25"/>
    <mergeCell ref="B33:L33"/>
    <mergeCell ref="D20:D21"/>
    <mergeCell ref="H22:I22"/>
    <mergeCell ref="H23:I23"/>
    <mergeCell ref="H24:I24"/>
    <mergeCell ref="H25:I25"/>
    <mergeCell ref="B46:L46"/>
    <mergeCell ref="H45:I45"/>
    <mergeCell ref="H42:I42"/>
    <mergeCell ref="H30:I30"/>
    <mergeCell ref="H37:I37"/>
    <mergeCell ref="B34:B36"/>
    <mergeCell ref="C34:C36"/>
    <mergeCell ref="D34:D36"/>
    <mergeCell ref="H36:I36"/>
    <mergeCell ref="L24:L25"/>
    <mergeCell ref="H44:I44"/>
    <mergeCell ref="A11:A13"/>
    <mergeCell ref="A15:A16"/>
    <mergeCell ref="A18:A19"/>
    <mergeCell ref="A32:A33"/>
    <mergeCell ref="H35:I35"/>
    <mergeCell ref="H31:I31"/>
    <mergeCell ref="B11:B13"/>
    <mergeCell ref="C11:C13"/>
    <mergeCell ref="E11:E13"/>
    <mergeCell ref="F11:F13"/>
    <mergeCell ref="G11:G13"/>
    <mergeCell ref="B19:L19"/>
    <mergeCell ref="H14:I14"/>
    <mergeCell ref="H21:I21"/>
    <mergeCell ref="B26:B27"/>
    <mergeCell ref="C26:C27"/>
    <mergeCell ref="D26:D27"/>
    <mergeCell ref="H27:I27"/>
    <mergeCell ref="B28:B29"/>
    <mergeCell ref="C28:C29"/>
    <mergeCell ref="B18:L18"/>
    <mergeCell ref="D11:D13"/>
    <mergeCell ref="B30:B31"/>
    <mergeCell ref="C30:D31"/>
    <mergeCell ref="B4:L4"/>
    <mergeCell ref="B5:L5"/>
    <mergeCell ref="B6:L6"/>
    <mergeCell ref="B7:D7"/>
    <mergeCell ref="B9:D9"/>
    <mergeCell ref="J12:J13"/>
    <mergeCell ref="J11:K11"/>
    <mergeCell ref="H11:I13"/>
    <mergeCell ref="B39:B41"/>
    <mergeCell ref="C39:D41"/>
    <mergeCell ref="H39:I39"/>
    <mergeCell ref="H41:I41"/>
    <mergeCell ref="H34:I34"/>
    <mergeCell ref="H40:I40"/>
    <mergeCell ref="K12:K13"/>
    <mergeCell ref="B15:L15"/>
    <mergeCell ref="B16:L16"/>
    <mergeCell ref="B17:L17"/>
    <mergeCell ref="H38:I38"/>
    <mergeCell ref="B32:L32"/>
    <mergeCell ref="B10:K10"/>
    <mergeCell ref="L11:L13"/>
    <mergeCell ref="L22:L23"/>
    <mergeCell ref="D28:D29"/>
    <mergeCell ref="B49:L49"/>
    <mergeCell ref="H53:I53"/>
    <mergeCell ref="H57:I57"/>
    <mergeCell ref="H58:I58"/>
    <mergeCell ref="H61:I61"/>
    <mergeCell ref="B65:B67"/>
    <mergeCell ref="C57:C59"/>
    <mergeCell ref="D57:D59"/>
    <mergeCell ref="H59:I59"/>
    <mergeCell ref="B52:B56"/>
    <mergeCell ref="C52:C56"/>
    <mergeCell ref="D55:D56"/>
    <mergeCell ref="H55:I55"/>
    <mergeCell ref="L55:L56"/>
    <mergeCell ref="L52:L54"/>
    <mergeCell ref="H56:I56"/>
    <mergeCell ref="B51:L51"/>
    <mergeCell ref="L57:L58"/>
    <mergeCell ref="C80:D81"/>
    <mergeCell ref="H80:I80"/>
    <mergeCell ref="H81:I81"/>
    <mergeCell ref="B76:B79"/>
    <mergeCell ref="C76:D79"/>
    <mergeCell ref="H76:I76"/>
    <mergeCell ref="H77:I77"/>
    <mergeCell ref="H78:I78"/>
    <mergeCell ref="B80:B81"/>
    <mergeCell ref="H79:I79"/>
    <mergeCell ref="H20:I20"/>
    <mergeCell ref="H26:I26"/>
    <mergeCell ref="H28:I28"/>
    <mergeCell ref="B71:B74"/>
    <mergeCell ref="C68:D70"/>
    <mergeCell ref="H70:I70"/>
    <mergeCell ref="H29:I29"/>
    <mergeCell ref="D52:D54"/>
    <mergeCell ref="H54:I54"/>
    <mergeCell ref="H74:I74"/>
    <mergeCell ref="C42:D45"/>
    <mergeCell ref="B42:B45"/>
    <mergeCell ref="H60:I60"/>
    <mergeCell ref="D60:D62"/>
    <mergeCell ref="H62:I62"/>
    <mergeCell ref="B68:B70"/>
    <mergeCell ref="B47:L47"/>
    <mergeCell ref="B48:L48"/>
    <mergeCell ref="H43:I43"/>
    <mergeCell ref="H52:I52"/>
    <mergeCell ref="B57:B59"/>
    <mergeCell ref="C65:D67"/>
    <mergeCell ref="H65:I65"/>
    <mergeCell ref="H66:I66"/>
    <mergeCell ref="C75:K75"/>
    <mergeCell ref="B50:L50"/>
    <mergeCell ref="B60:B64"/>
    <mergeCell ref="C60:C64"/>
    <mergeCell ref="D63:D64"/>
    <mergeCell ref="H63:I63"/>
    <mergeCell ref="H64:I64"/>
    <mergeCell ref="L60:L62"/>
    <mergeCell ref="L63:L64"/>
    <mergeCell ref="C71:D74"/>
    <mergeCell ref="H71:I71"/>
    <mergeCell ref="H72:I72"/>
    <mergeCell ref="H73:I73"/>
    <mergeCell ref="H67:I67"/>
  </mergeCells>
  <pageMargins left="0.51181102362204722" right="0.31496062992125984" top="0.55118110236220474" bottom="0.35433070866141736" header="0" footer="0"/>
  <pageSetup paperSize="9" scale="85" fitToHeight="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2017-10-31T10:43:29Z</dcterms:modified>
</cp:coreProperties>
</file>