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J28" i="1" l="1"/>
  <c r="J57" i="1"/>
  <c r="J58" i="1"/>
  <c r="J59" i="1"/>
  <c r="J60" i="1"/>
  <c r="J61" i="1"/>
  <c r="J56" i="1"/>
  <c r="J45" i="1"/>
  <c r="J46" i="1"/>
  <c r="J47" i="1"/>
  <c r="J48" i="1"/>
  <c r="J49" i="1"/>
  <c r="J50" i="1"/>
  <c r="J51" i="1"/>
  <c r="J52" i="1"/>
  <c r="J53" i="1"/>
  <c r="J54" i="1"/>
  <c r="J44" i="1"/>
  <c r="J29" i="1"/>
  <c r="J30" i="1"/>
  <c r="J31" i="1"/>
  <c r="J32" i="1"/>
  <c r="J33" i="1"/>
  <c r="J34" i="1"/>
  <c r="J35" i="1"/>
  <c r="J36" i="1"/>
  <c r="J37" i="1"/>
  <c r="J27" i="1"/>
  <c r="J24" i="1"/>
  <c r="J23" i="1"/>
  <c r="J22" i="1"/>
  <c r="J21" i="1"/>
  <c r="J20" i="1"/>
  <c r="H60" i="1" l="1"/>
  <c r="G60" i="1"/>
  <c r="H61" i="1"/>
  <c r="G61" i="1"/>
  <c r="F60" i="1"/>
  <c r="G58" i="1"/>
  <c r="F58" i="1"/>
  <c r="K57" i="1"/>
  <c r="H57" i="1"/>
  <c r="F57" i="1"/>
  <c r="G57" i="1"/>
  <c r="H56" i="1"/>
  <c r="G56" i="1"/>
  <c r="F56" i="1"/>
  <c r="H49" i="1"/>
  <c r="G49" i="1"/>
  <c r="F49" i="1"/>
  <c r="H32" i="1"/>
  <c r="H36" i="1" s="1"/>
  <c r="G31" i="1"/>
  <c r="G32" i="1"/>
  <c r="G36" i="1" s="1"/>
  <c r="F36" i="1" s="1"/>
  <c r="F32" i="1"/>
  <c r="K28" i="1"/>
  <c r="G33" i="1" l="1"/>
  <c r="K32" i="1"/>
  <c r="I60" i="1" l="1"/>
  <c r="I61" i="1" s="1"/>
  <c r="I36" i="1"/>
  <c r="I35" i="1"/>
  <c r="I34" i="1"/>
  <c r="K48" i="1"/>
  <c r="H48" i="1"/>
  <c r="G48" i="1"/>
  <c r="F48" i="1" s="1"/>
  <c r="K47" i="1"/>
  <c r="K44" i="1"/>
  <c r="F61" i="1"/>
  <c r="K29" i="1"/>
  <c r="K30" i="1"/>
  <c r="K27" i="1"/>
  <c r="H31" i="1"/>
  <c r="H23" i="1"/>
  <c r="H24" i="1" s="1"/>
  <c r="F31" i="1"/>
  <c r="F33" i="1" s="1"/>
  <c r="K22" i="1"/>
  <c r="K21" i="1"/>
  <c r="K20" i="1"/>
  <c r="G23" i="1"/>
  <c r="G35" i="1" s="1"/>
  <c r="F35" i="1" s="1"/>
  <c r="F50" i="1" l="1"/>
  <c r="H33" i="1"/>
  <c r="H35" i="1"/>
  <c r="G52" i="1"/>
  <c r="H52" i="1"/>
  <c r="H50" i="1"/>
  <c r="G51" i="1"/>
  <c r="F51" i="1" s="1"/>
  <c r="G24" i="1"/>
  <c r="K24" i="1" s="1"/>
  <c r="F23" i="1"/>
  <c r="F24" i="1" s="1"/>
  <c r="G50" i="1"/>
  <c r="K33" i="1"/>
  <c r="G53" i="1"/>
  <c r="H51" i="1"/>
  <c r="K49" i="1"/>
  <c r="K31" i="1"/>
  <c r="G59" i="1"/>
  <c r="K60" i="1"/>
  <c r="K61" i="1" s="1"/>
  <c r="K23" i="1"/>
  <c r="F52" i="1" l="1"/>
  <c r="F59" i="1" s="1"/>
  <c r="K50" i="1"/>
  <c r="G37" i="1"/>
  <c r="F37" i="1"/>
  <c r="K35" i="1"/>
  <c r="H37" i="1"/>
  <c r="H58" i="1"/>
  <c r="H53" i="1"/>
  <c r="K53" i="1" s="1"/>
  <c r="K36" i="1"/>
  <c r="F53" i="1"/>
  <c r="G54" i="1"/>
  <c r="K37" i="1" l="1"/>
  <c r="K52" i="1"/>
  <c r="H54" i="1"/>
  <c r="K54" i="1" s="1"/>
  <c r="F54" i="1"/>
  <c r="K58" i="1"/>
  <c r="H59" i="1"/>
  <c r="K59" i="1" l="1"/>
</calcChain>
</file>

<file path=xl/sharedStrings.xml><?xml version="1.0" encoding="utf-8"?>
<sst xmlns="http://schemas.openxmlformats.org/spreadsheetml/2006/main" count="151" uniqueCount="115">
  <si>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</si>
  <si>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</si>
  <si>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</si>
  <si>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</si>
  <si>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«Реализация молодежной политики и организация временного трудоустройства в городе Югорске на 2014 – 2020 годы»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</si>
  <si>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</si>
  <si>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</si>
  <si>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</si>
  <si>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</si>
  <si>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</si>
  <si>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</si>
  <si>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</si>
  <si>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Примечание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</si>
  <si>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</si>
  <si>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</si>
  <si>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</si>
  <si>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Задача 1</t>
  </si>
  <si>
    <t>УСП</t>
  </si>
  <si>
    <t>Местный бюджет</t>
  </si>
  <si>
    <t>Итого по задаче 1</t>
  </si>
  <si>
    <t>Всего:</t>
  </si>
  <si>
    <t>Задача 2</t>
  </si>
  <si>
    <t>Итого по задаче 2</t>
  </si>
  <si>
    <t xml:space="preserve">Местный бюджет </t>
  </si>
  <si>
    <t>Бюджет АО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</si>
  <si>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</si>
  <si>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</si>
  <si>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</si>
  <si>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</si>
  <si>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Итого: </t>
  </si>
  <si>
    <t>Управление бухгалтерского учета и отчетности администрации города Югорска</t>
  </si>
  <si>
    <t>Итого:</t>
  </si>
  <si>
    <t xml:space="preserve">Управление социальной политики </t>
  </si>
  <si>
    <t xml:space="preserve">Управление бухгалтерского отчета и отчетности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</si>
  <si>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</si>
  <si>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               (соисполнитель)          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</si>
  <si>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числе:</t>
  </si>
  <si>
    <t>«Поддержка деятельности молодежных общественных объединений, талантливой молодежи, развитие гражданско - патриотических качеств молодежи»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</si>
  <si>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</si>
  <si>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</si>
  <si>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</si>
  <si>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№ основного мероприятия</t>
  </si>
  <si>
    <t>01</t>
  </si>
  <si>
    <t>02</t>
  </si>
  <si>
    <t>03</t>
  </si>
  <si>
    <t>04</t>
  </si>
  <si>
    <t>05</t>
  </si>
  <si>
    <t>06</t>
  </si>
  <si>
    <t>Организация, проведение и участие в молодежных мероприятиях различного уровня (1,2,5)</t>
  </si>
  <si>
    <t>Поддержка молодежных инициатив, волонтерского движения (2,3)</t>
  </si>
  <si>
    <t>3</t>
  </si>
  <si>
    <t>Проведение и участие в мероприятих гражданско - патриотического направления (6)</t>
  </si>
  <si>
    <t>Управление социальной политики (далее - УСП)</t>
  </si>
  <si>
    <t>07</t>
  </si>
  <si>
    <t>08</t>
  </si>
  <si>
    <t>09</t>
  </si>
  <si>
    <t xml:space="preserve">«Организационное, материально - техническое и информационное обеспечение реализации муниципальной программы" </t>
  </si>
  <si>
    <t>4</t>
  </si>
  <si>
    <t>10</t>
  </si>
  <si>
    <t>11</t>
  </si>
  <si>
    <t>5</t>
  </si>
  <si>
    <t>6</t>
  </si>
  <si>
    <t>12</t>
  </si>
  <si>
    <t>13</t>
  </si>
  <si>
    <t>14</t>
  </si>
  <si>
    <t>15</t>
  </si>
  <si>
    <t>16</t>
  </si>
  <si>
    <t>17</t>
  </si>
  <si>
    <t>ИТОГО по подпрограмме 1</t>
  </si>
  <si>
    <t>«Создание условий для обеспечения безопасной и эффективной трудовой среды»</t>
  </si>
  <si>
    <t>18</t>
  </si>
  <si>
    <t>19</t>
  </si>
  <si>
    <t>20</t>
  </si>
  <si>
    <t>21</t>
  </si>
  <si>
    <t>22</t>
  </si>
  <si>
    <t>23</t>
  </si>
  <si>
    <t>Управление бухгалтерского учета и отчетности</t>
  </si>
  <si>
    <t>администрации города Югорска                                                                          И.М. Занина                                                                          А.С. Зайцев                5-00-24 (198)_</t>
  </si>
  <si>
    <t>24</t>
  </si>
  <si>
    <t>7</t>
  </si>
  <si>
    <t>Обеспечение деятельности (оказание услуг,  выполнение работ) подведомственного учреждения, в том числе предоставление субсидий (8,9)</t>
  </si>
  <si>
    <t>Освещение мероприятий в сфере молодежной политики в средствах массовой информации (9)</t>
  </si>
  <si>
    <t>Обеспечение функций управления социальной политики администрации города Югорска (4,8)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</si>
  <si>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оборудование (оснащение) рабочих мест для лиц с ограниченными возможностями (7.2)</t>
  </si>
  <si>
    <t>8</t>
  </si>
  <si>
    <t>25</t>
  </si>
  <si>
    <t>26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</si>
  <si>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(7.1)  </t>
  </si>
  <si>
    <t>27</t>
  </si>
  <si>
    <t>9</t>
  </si>
  <si>
    <t xml:space="preserve">Организация временного трудоустройства безработных граждан, имеющих высшее, среднее профессиональное образование и ищущих работу (7.3) </t>
  </si>
  <si>
    <t>28</t>
  </si>
  <si>
    <t>29</t>
  </si>
  <si>
    <t>30</t>
  </si>
  <si>
    <t>Трудоустроено 14 человек</t>
  </si>
  <si>
    <t>Трудоустроено 23 человека</t>
  </si>
  <si>
    <t xml:space="preserve">"День студента"; мероприятия приуроченные к году Детства; месячник военно-патриотического воспитания, посвященного "Дню защитника Отечества"; фестиваль "КВН"; "Бал успешного студента" 
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</si>
  <si>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</si>
  <si>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</si>
  <si>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</si>
  <si>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</si>
  <si>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</si>
  <si>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</si>
  <si>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</si>
  <si>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</si>
  <si>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</si>
  <si>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</si>
  <si>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</si>
  <si>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администрации города Югорска                                                                            Л.А. Михайлова                                                         О.В. Бочарова                      5-00-47 (253)_</t>
  </si>
  <si>
    <t>Относительное значение, % (гр.8/гр.7*100,0%)</t>
  </si>
  <si>
    <t xml:space="preserve"> по состоянию на 31 марта 2016</t>
  </si>
  <si>
    <t>Абсолютное значение  
(гр.8-гр.7)</t>
  </si>
  <si>
    <t>Иные внебюджетные источники</t>
  </si>
  <si>
    <t>от «_14_» апреля 2016</t>
  </si>
  <si>
    <t xml:space="preserve"> к письму УСП №_184_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</si>
</sst>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14" fillId="0" borderId="0" xfId="0" applyFont="1"/>
    <xf numFmtId="0" fontId="3" fillId="0" borderId="0" xfId="0" applyFont="1" applyAlignme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64" fontId="16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164" fontId="17" fillId="0" borderId="9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64" fontId="15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13" fillId="0" borderId="0" xfId="0" applyFont="1" applyAlignment="1">
      <alignment horizontal="left"/>
    </xf>
    <xf numFmtId="0" fontId="6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6" fillId="0" borderId="2" xfId="0" applyNumberFormat="1" applyFont="1" applyBorder="1" applyAlignment="1">
      <alignment horizontal="center" vertical="top" wrapText="1"/>
    </xf>
    <xf numFmtId="164" fontId="16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justify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8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abSelected="1" zoomScale="75" zoomScaleNormal="75" workbookViewId="0">
      <selection activeCell="N19" sqref="N19"/>
    </sheetView>
  </sheetViews>
  <sheetFormatPr defaultRowHeight="15" x14ac:dyDescent="0.25"/>
  <cols>
    <col min="2" max="2" width="7.140625" customWidth="1"/>
    <col min="3" max="3" width="23.140625" customWidth="1"/>
    <col min="4" max="4" width="13.85546875" customWidth="1"/>
    <col min="5" max="5" width="16.7109375" customWidth="1"/>
    <col min="6" max="6" width="12.7109375" customWidth="1"/>
    <col min="7" max="7" width="12.85546875" customWidth="1"/>
    <col min="8" max="8" width="12.140625" customWidth="1"/>
    <col min="9" max="9" width="3.28515625" customWidth="1"/>
    <col min="10" max="10" width="15.5703125" customWidth="1"/>
    <col min="11" max="11" width="15.28515625" customWidth="1"/>
    <col min="12" max="12" width="23.28515625" customWidth="1"/>
  </cols>
  <sheetData>
    <row r="1" spans="1:12" x14ac:dyDescent="0.25">
      <c r="L1" s="1" t="s">
        <v>0</v>
      </c>
    </row>
    <row r="2" spans="1:12" x14ac:dyDescent="0.25">
      <c r="L2" s="1" t="s">
        <v>114</v>
      </c>
    </row>
    <row r="3" spans="1:12" x14ac:dyDescent="0.25">
      <c r="L3" s="1" t="s">
        <v>113</v>
      </c>
    </row>
    <row r="4" spans="1:12" ht="15.75" x14ac:dyDescent="0.25">
      <c r="B4" s="112" t="s">
        <v>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ht="15.75" x14ac:dyDescent="0.25">
      <c r="B5" s="112" t="s">
        <v>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5.75" x14ac:dyDescent="0.25">
      <c r="B6" s="112" t="s">
        <v>110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.75" x14ac:dyDescent="0.25">
      <c r="B7" s="113" t="s">
        <v>3</v>
      </c>
      <c r="C7" s="113"/>
      <c r="D7" s="113"/>
    </row>
    <row r="8" spans="1:12" ht="15.75" x14ac:dyDescent="0.25">
      <c r="B8" s="6" t="s">
        <v>4</v>
      </c>
      <c r="C8" s="6"/>
      <c r="D8" s="6"/>
      <c r="E8" s="6"/>
      <c r="F8" s="6"/>
      <c r="G8" s="6"/>
      <c r="H8" s="6"/>
      <c r="I8" s="6"/>
      <c r="J8" s="6"/>
    </row>
    <row r="9" spans="1:12" ht="15.75" x14ac:dyDescent="0.25">
      <c r="B9" s="113" t="s">
        <v>5</v>
      </c>
      <c r="C9" s="113"/>
      <c r="D9" s="113"/>
    </row>
    <row r="10" spans="1:12" ht="15.75" x14ac:dyDescent="0.25">
      <c r="B10" s="91" t="s">
        <v>6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1:12" ht="15.75" customHeight="1" x14ac:dyDescent="0.25">
      <c r="A11" s="114" t="s">
        <v>40</v>
      </c>
      <c r="B11" s="93" t="s">
        <v>41</v>
      </c>
      <c r="C11" s="93" t="s">
        <v>38</v>
      </c>
      <c r="D11" s="93" t="s">
        <v>39</v>
      </c>
      <c r="E11" s="92" t="s">
        <v>7</v>
      </c>
      <c r="F11" s="92" t="s">
        <v>8</v>
      </c>
      <c r="G11" s="92" t="s">
        <v>9</v>
      </c>
      <c r="H11" s="99" t="s">
        <v>10</v>
      </c>
      <c r="I11" s="99"/>
      <c r="J11" s="99" t="s">
        <v>11</v>
      </c>
      <c r="K11" s="99"/>
      <c r="L11" s="92" t="s">
        <v>12</v>
      </c>
    </row>
    <row r="12" spans="1:12" ht="30" customHeight="1" x14ac:dyDescent="0.25">
      <c r="A12" s="115"/>
      <c r="B12" s="93"/>
      <c r="C12" s="93"/>
      <c r="D12" s="93"/>
      <c r="E12" s="92"/>
      <c r="F12" s="92"/>
      <c r="G12" s="92"/>
      <c r="H12" s="99"/>
      <c r="I12" s="99"/>
      <c r="J12" s="99" t="s">
        <v>111</v>
      </c>
      <c r="K12" s="99" t="s">
        <v>109</v>
      </c>
      <c r="L12" s="92"/>
    </row>
    <row r="13" spans="1:12" ht="47.25" customHeight="1" x14ac:dyDescent="0.25">
      <c r="A13" s="116"/>
      <c r="B13" s="93"/>
      <c r="C13" s="93"/>
      <c r="D13" s="93"/>
      <c r="E13" s="92"/>
      <c r="F13" s="92"/>
      <c r="G13" s="92"/>
      <c r="H13" s="99"/>
      <c r="I13" s="99"/>
      <c r="J13" s="99"/>
      <c r="K13" s="99"/>
      <c r="L13" s="92"/>
    </row>
    <row r="14" spans="1:12" ht="10.5" customHeight="1" x14ac:dyDescent="0.25">
      <c r="A14" s="44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127">
        <v>8</v>
      </c>
      <c r="I14" s="127"/>
      <c r="J14" s="33">
        <v>9</v>
      </c>
      <c r="K14" s="33">
        <v>10</v>
      </c>
      <c r="L14" s="33">
        <v>11</v>
      </c>
    </row>
    <row r="15" spans="1:12" ht="15.75" customHeight="1" x14ac:dyDescent="0.25">
      <c r="A15" s="117" t="s">
        <v>42</v>
      </c>
      <c r="B15" s="53" t="s">
        <v>13</v>
      </c>
      <c r="C15" s="54"/>
      <c r="D15" s="54"/>
      <c r="E15" s="54"/>
      <c r="F15" s="54"/>
      <c r="G15" s="54"/>
      <c r="H15" s="54"/>
      <c r="I15" s="54"/>
      <c r="J15" s="54"/>
      <c r="K15" s="54"/>
      <c r="L15" s="55"/>
    </row>
    <row r="16" spans="1:12" ht="19.5" customHeight="1" x14ac:dyDescent="0.25">
      <c r="A16" s="118"/>
      <c r="B16" s="73" t="s">
        <v>14</v>
      </c>
      <c r="C16" s="74"/>
      <c r="D16" s="74"/>
      <c r="E16" s="74"/>
      <c r="F16" s="74"/>
      <c r="G16" s="74"/>
      <c r="H16" s="74"/>
      <c r="I16" s="74"/>
      <c r="J16" s="74"/>
      <c r="K16" s="74"/>
      <c r="L16" s="75"/>
    </row>
    <row r="17" spans="1:14" ht="15.75" x14ac:dyDescent="0.25">
      <c r="A17" s="45" t="s">
        <v>43</v>
      </c>
      <c r="B17" s="106" t="s">
        <v>15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8"/>
    </row>
    <row r="18" spans="1:14" ht="15" customHeight="1" x14ac:dyDescent="0.25">
      <c r="A18" s="117" t="s">
        <v>44</v>
      </c>
      <c r="B18" s="53" t="s">
        <v>16</v>
      </c>
      <c r="C18" s="54"/>
      <c r="D18" s="54"/>
      <c r="E18" s="54"/>
      <c r="F18" s="54"/>
      <c r="G18" s="54"/>
      <c r="H18" s="54"/>
      <c r="I18" s="54"/>
      <c r="J18" s="54"/>
      <c r="K18" s="54"/>
      <c r="L18" s="55"/>
    </row>
    <row r="19" spans="1:14" ht="15.75" customHeight="1" x14ac:dyDescent="0.25">
      <c r="A19" s="118"/>
      <c r="B19" s="73" t="s">
        <v>37</v>
      </c>
      <c r="C19" s="74"/>
      <c r="D19" s="74"/>
      <c r="E19" s="74"/>
      <c r="F19" s="74"/>
      <c r="G19" s="74"/>
      <c r="H19" s="74"/>
      <c r="I19" s="74"/>
      <c r="J19" s="74"/>
      <c r="K19" s="74"/>
      <c r="L19" s="75"/>
    </row>
    <row r="20" spans="1:14" ht="119.25" customHeight="1" x14ac:dyDescent="0.25">
      <c r="A20" s="46" t="s">
        <v>45</v>
      </c>
      <c r="B20" s="47">
        <v>1</v>
      </c>
      <c r="C20" s="24" t="s">
        <v>48</v>
      </c>
      <c r="D20" s="21" t="s">
        <v>52</v>
      </c>
      <c r="E20" s="21" t="s">
        <v>18</v>
      </c>
      <c r="F20" s="22">
        <v>1116</v>
      </c>
      <c r="G20" s="36">
        <v>1116</v>
      </c>
      <c r="H20" s="69">
        <v>194.4</v>
      </c>
      <c r="I20" s="70"/>
      <c r="J20" s="22">
        <f>H20-G20</f>
        <v>-921.6</v>
      </c>
      <c r="K20" s="28">
        <f>H20/G20*100</f>
        <v>17.419354838709676</v>
      </c>
      <c r="L20" s="51" t="s">
        <v>96</v>
      </c>
    </row>
    <row r="21" spans="1:14" ht="66" customHeight="1" x14ac:dyDescent="0.25">
      <c r="A21" s="46" t="s">
        <v>46</v>
      </c>
      <c r="B21" s="48">
        <v>2</v>
      </c>
      <c r="C21" s="7" t="s">
        <v>49</v>
      </c>
      <c r="D21" s="8" t="s">
        <v>17</v>
      </c>
      <c r="E21" s="8" t="s">
        <v>18</v>
      </c>
      <c r="F21" s="14">
        <v>51</v>
      </c>
      <c r="G21" s="14">
        <v>51</v>
      </c>
      <c r="H21" s="69">
        <v>0</v>
      </c>
      <c r="I21" s="70"/>
      <c r="J21" s="14">
        <f>H21-G21</f>
        <v>-51</v>
      </c>
      <c r="K21" s="11">
        <f t="shared" ref="K21:K24" si="0">H21/G21*100</f>
        <v>0</v>
      </c>
      <c r="L21" s="49"/>
    </row>
    <row r="22" spans="1:14" ht="81" customHeight="1" x14ac:dyDescent="0.25">
      <c r="A22" s="46" t="s">
        <v>47</v>
      </c>
      <c r="B22" s="48" t="s">
        <v>50</v>
      </c>
      <c r="C22" s="7" t="s">
        <v>51</v>
      </c>
      <c r="D22" s="8" t="s">
        <v>17</v>
      </c>
      <c r="E22" s="8" t="s">
        <v>18</v>
      </c>
      <c r="F22" s="14">
        <v>233</v>
      </c>
      <c r="G22" s="14">
        <v>233</v>
      </c>
      <c r="H22" s="63">
        <v>0</v>
      </c>
      <c r="I22" s="64"/>
      <c r="J22" s="14">
        <f>H22-G22</f>
        <v>-233</v>
      </c>
      <c r="K22" s="11">
        <f t="shared" si="0"/>
        <v>0</v>
      </c>
      <c r="L22" s="49"/>
    </row>
    <row r="23" spans="1:14" ht="33" customHeight="1" x14ac:dyDescent="0.25">
      <c r="A23" s="46" t="s">
        <v>53</v>
      </c>
      <c r="B23" s="71"/>
      <c r="C23" s="71" t="s">
        <v>19</v>
      </c>
      <c r="D23" s="71"/>
      <c r="E23" s="8" t="s">
        <v>18</v>
      </c>
      <c r="F23" s="14">
        <f>G23</f>
        <v>1400</v>
      </c>
      <c r="G23" s="14">
        <f>SUM(G20:G22)</f>
        <v>1400</v>
      </c>
      <c r="H23" s="65">
        <f>SUM(H20:I22)</f>
        <v>194.4</v>
      </c>
      <c r="I23" s="66"/>
      <c r="J23" s="14">
        <f>H23-G23</f>
        <v>-1205.5999999999999</v>
      </c>
      <c r="K23" s="11">
        <f t="shared" si="0"/>
        <v>13.885714285714288</v>
      </c>
      <c r="L23" s="10"/>
    </row>
    <row r="24" spans="1:14" ht="15.75" x14ac:dyDescent="0.25">
      <c r="A24" s="46" t="s">
        <v>54</v>
      </c>
      <c r="B24" s="71"/>
      <c r="C24" s="71"/>
      <c r="D24" s="71"/>
      <c r="E24" s="15" t="s">
        <v>20</v>
      </c>
      <c r="F24" s="37">
        <f>F23</f>
        <v>1400</v>
      </c>
      <c r="G24" s="18">
        <f>G23</f>
        <v>1400</v>
      </c>
      <c r="H24" s="125">
        <f>H23</f>
        <v>194.4</v>
      </c>
      <c r="I24" s="126"/>
      <c r="J24" s="18">
        <f>H24-G24</f>
        <v>-1205.5999999999999</v>
      </c>
      <c r="K24" s="17">
        <f t="shared" si="0"/>
        <v>13.885714285714288</v>
      </c>
      <c r="L24" s="10"/>
    </row>
    <row r="25" spans="1:14" ht="15.75" customHeight="1" x14ac:dyDescent="0.25">
      <c r="A25" s="119" t="s">
        <v>55</v>
      </c>
      <c r="B25" s="53" t="s">
        <v>21</v>
      </c>
      <c r="C25" s="54"/>
      <c r="D25" s="54"/>
      <c r="E25" s="54"/>
      <c r="F25" s="54"/>
      <c r="G25" s="54"/>
      <c r="H25" s="54"/>
      <c r="I25" s="54"/>
      <c r="J25" s="54"/>
      <c r="K25" s="54"/>
      <c r="L25" s="55"/>
    </row>
    <row r="26" spans="1:14" ht="15.75" customHeight="1" x14ac:dyDescent="0.25">
      <c r="A26" s="120"/>
      <c r="B26" s="109" t="s">
        <v>56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1"/>
    </row>
    <row r="27" spans="1:14" ht="76.5" customHeight="1" x14ac:dyDescent="0.25">
      <c r="A27" s="46" t="s">
        <v>58</v>
      </c>
      <c r="B27" s="121" t="s">
        <v>57</v>
      </c>
      <c r="C27" s="123" t="s">
        <v>80</v>
      </c>
      <c r="D27" s="88" t="s">
        <v>17</v>
      </c>
      <c r="E27" s="8" t="s">
        <v>18</v>
      </c>
      <c r="F27" s="11">
        <v>22578</v>
      </c>
      <c r="G27" s="11">
        <v>22578</v>
      </c>
      <c r="H27" s="58">
        <v>5370.5</v>
      </c>
      <c r="I27" s="59"/>
      <c r="J27" s="22">
        <f>H27-G27</f>
        <v>-17207.5</v>
      </c>
      <c r="K27" s="11">
        <f>H27/G27*100</f>
        <v>23.786429267428471</v>
      </c>
      <c r="L27" s="12"/>
    </row>
    <row r="28" spans="1:14" ht="49.5" customHeight="1" x14ac:dyDescent="0.25">
      <c r="A28" s="46" t="s">
        <v>59</v>
      </c>
      <c r="B28" s="122"/>
      <c r="C28" s="124"/>
      <c r="D28" s="90"/>
      <c r="E28" s="35" t="s">
        <v>112</v>
      </c>
      <c r="F28" s="11">
        <v>9245.7000000000007</v>
      </c>
      <c r="G28" s="11">
        <v>9245.7000000000007</v>
      </c>
      <c r="H28" s="58">
        <v>1646.5</v>
      </c>
      <c r="I28" s="59"/>
      <c r="J28" s="22">
        <f>H28-G28</f>
        <v>-7599.2000000000007</v>
      </c>
      <c r="K28" s="11">
        <f>H28/G28*100</f>
        <v>17.80827844295186</v>
      </c>
      <c r="L28" s="12"/>
    </row>
    <row r="29" spans="1:14" ht="51" x14ac:dyDescent="0.25">
      <c r="A29" s="46" t="s">
        <v>62</v>
      </c>
      <c r="B29" s="48" t="s">
        <v>60</v>
      </c>
      <c r="C29" s="7" t="s">
        <v>81</v>
      </c>
      <c r="D29" s="8" t="s">
        <v>17</v>
      </c>
      <c r="E29" s="8" t="s">
        <v>18</v>
      </c>
      <c r="F29" s="11">
        <v>2825</v>
      </c>
      <c r="G29" s="11">
        <v>2825</v>
      </c>
      <c r="H29" s="58">
        <v>389.4</v>
      </c>
      <c r="I29" s="59"/>
      <c r="J29" s="22">
        <f t="shared" ref="J29:J37" si="1">H29-G29</f>
        <v>-2435.6</v>
      </c>
      <c r="K29" s="11">
        <f t="shared" ref="K29:K32" si="2">H29/G29*100</f>
        <v>13.784070796460176</v>
      </c>
      <c r="L29" s="12"/>
    </row>
    <row r="30" spans="1:14" ht="63" x14ac:dyDescent="0.25">
      <c r="A30" s="46" t="s">
        <v>63</v>
      </c>
      <c r="B30" s="48" t="s">
        <v>61</v>
      </c>
      <c r="C30" s="9" t="s">
        <v>82</v>
      </c>
      <c r="D30" s="8" t="s">
        <v>76</v>
      </c>
      <c r="E30" s="8" t="s">
        <v>18</v>
      </c>
      <c r="F30" s="11">
        <v>10225</v>
      </c>
      <c r="G30" s="38">
        <v>10225</v>
      </c>
      <c r="H30" s="95">
        <v>2951.5</v>
      </c>
      <c r="I30" s="96"/>
      <c r="J30" s="22">
        <f t="shared" si="1"/>
        <v>-7273.5</v>
      </c>
      <c r="K30" s="11">
        <f t="shared" si="2"/>
        <v>28.865525672371639</v>
      </c>
      <c r="L30" s="13"/>
    </row>
    <row r="31" spans="1:14" ht="30.75" customHeight="1" x14ac:dyDescent="0.25">
      <c r="A31" s="46" t="s">
        <v>64</v>
      </c>
      <c r="B31" s="71"/>
      <c r="C31" s="100" t="s">
        <v>22</v>
      </c>
      <c r="D31" s="101"/>
      <c r="E31" s="8" t="s">
        <v>23</v>
      </c>
      <c r="F31" s="11">
        <f>F27+F29+F30</f>
        <v>35628</v>
      </c>
      <c r="G31" s="11">
        <f>G27+G29+G30</f>
        <v>35628</v>
      </c>
      <c r="H31" s="58">
        <f>SUM(H27:I30)</f>
        <v>10357.9</v>
      </c>
      <c r="I31" s="59"/>
      <c r="J31" s="22">
        <f t="shared" si="1"/>
        <v>-25270.1</v>
      </c>
      <c r="K31" s="11">
        <f t="shared" si="2"/>
        <v>29.07235881890648</v>
      </c>
      <c r="L31" s="13"/>
      <c r="N31" s="34"/>
    </row>
    <row r="32" spans="1:14" ht="45.75" customHeight="1" x14ac:dyDescent="0.25">
      <c r="A32" s="46" t="s">
        <v>65</v>
      </c>
      <c r="B32" s="71"/>
      <c r="C32" s="102"/>
      <c r="D32" s="103"/>
      <c r="E32" s="35" t="s">
        <v>112</v>
      </c>
      <c r="F32" s="11">
        <f>F28</f>
        <v>9245.7000000000007</v>
      </c>
      <c r="G32" s="11">
        <f>G28</f>
        <v>9245.7000000000007</v>
      </c>
      <c r="H32" s="58">
        <f>H28</f>
        <v>1646.5</v>
      </c>
      <c r="I32" s="59"/>
      <c r="J32" s="22">
        <f t="shared" si="1"/>
        <v>-7599.2000000000007</v>
      </c>
      <c r="K32" s="11">
        <f t="shared" si="2"/>
        <v>17.80827844295186</v>
      </c>
      <c r="L32" s="13"/>
      <c r="N32" s="34"/>
    </row>
    <row r="33" spans="1:12" ht="15.75" x14ac:dyDescent="0.25">
      <c r="A33" s="46" t="s">
        <v>66</v>
      </c>
      <c r="B33" s="71"/>
      <c r="C33" s="104"/>
      <c r="D33" s="105"/>
      <c r="E33" s="15" t="s">
        <v>20</v>
      </c>
      <c r="F33" s="39">
        <f>F31+F32</f>
        <v>44873.7</v>
      </c>
      <c r="G33" s="17">
        <f>G31+G32</f>
        <v>44873.7</v>
      </c>
      <c r="H33" s="60">
        <f>H31+H32</f>
        <v>12004.4</v>
      </c>
      <c r="I33" s="61"/>
      <c r="J33" s="22">
        <f t="shared" si="1"/>
        <v>-32869.299999999996</v>
      </c>
      <c r="K33" s="17">
        <f>H33/G33*100</f>
        <v>26.751527063736667</v>
      </c>
      <c r="L33" s="13"/>
    </row>
    <row r="34" spans="1:12" ht="18" customHeight="1" x14ac:dyDescent="0.25">
      <c r="A34" s="46" t="s">
        <v>67</v>
      </c>
      <c r="B34" s="88"/>
      <c r="C34" s="82" t="s">
        <v>68</v>
      </c>
      <c r="D34" s="83"/>
      <c r="E34" s="8" t="s">
        <v>24</v>
      </c>
      <c r="F34" s="11">
        <v>0</v>
      </c>
      <c r="G34" s="11">
        <v>0</v>
      </c>
      <c r="H34" s="58">
        <v>0</v>
      </c>
      <c r="I34" s="59" t="e">
        <f>#REF!</f>
        <v>#REF!</v>
      </c>
      <c r="J34" s="22">
        <f t="shared" si="1"/>
        <v>0</v>
      </c>
      <c r="K34" s="11">
        <v>0</v>
      </c>
      <c r="L34" s="8"/>
    </row>
    <row r="35" spans="1:12" ht="34.5" customHeight="1" x14ac:dyDescent="0.25">
      <c r="A35" s="46" t="s">
        <v>70</v>
      </c>
      <c r="B35" s="89"/>
      <c r="C35" s="84"/>
      <c r="D35" s="85"/>
      <c r="E35" s="10" t="s">
        <v>23</v>
      </c>
      <c r="F35" s="11">
        <f>G35</f>
        <v>37028</v>
      </c>
      <c r="G35" s="11">
        <f>G23+G31</f>
        <v>37028</v>
      </c>
      <c r="H35" s="58">
        <f>H23+H31</f>
        <v>10552.3</v>
      </c>
      <c r="I35" s="59" t="e">
        <f>I31+#REF!+#REF!+I23</f>
        <v>#REF!</v>
      </c>
      <c r="J35" s="22">
        <f t="shared" si="1"/>
        <v>-26475.7</v>
      </c>
      <c r="K35" s="11">
        <f t="shared" ref="K35:K37" si="3">H35/G35*100</f>
        <v>28.498163551906664</v>
      </c>
      <c r="L35" s="8"/>
    </row>
    <row r="36" spans="1:12" ht="48.75" customHeight="1" x14ac:dyDescent="0.25">
      <c r="A36" s="46" t="s">
        <v>71</v>
      </c>
      <c r="B36" s="89"/>
      <c r="C36" s="84"/>
      <c r="D36" s="85"/>
      <c r="E36" s="10" t="s">
        <v>112</v>
      </c>
      <c r="F36" s="14">
        <f>G36</f>
        <v>9245.7000000000007</v>
      </c>
      <c r="G36" s="14">
        <f>G32</f>
        <v>9245.7000000000007</v>
      </c>
      <c r="H36" s="65">
        <f>H32</f>
        <v>1646.5</v>
      </c>
      <c r="I36" s="66" t="e">
        <f>#REF!</f>
        <v>#REF!</v>
      </c>
      <c r="J36" s="22">
        <f t="shared" si="1"/>
        <v>-7599.2000000000007</v>
      </c>
      <c r="K36" s="11">
        <f t="shared" si="3"/>
        <v>17.80827844295186</v>
      </c>
      <c r="L36" s="8"/>
    </row>
    <row r="37" spans="1:12" ht="27" customHeight="1" x14ac:dyDescent="0.25">
      <c r="A37" s="46" t="s">
        <v>72</v>
      </c>
      <c r="B37" s="90"/>
      <c r="C37" s="86"/>
      <c r="D37" s="87"/>
      <c r="E37" s="26" t="s">
        <v>20</v>
      </c>
      <c r="F37" s="41">
        <f>F34+F35+F36</f>
        <v>46273.7</v>
      </c>
      <c r="G37" s="27">
        <f>G34+G35+G36</f>
        <v>46273.7</v>
      </c>
      <c r="H37" s="60">
        <f>H34+H35+H36</f>
        <v>12198.8</v>
      </c>
      <c r="I37" s="61"/>
      <c r="J37" s="22">
        <f t="shared" si="1"/>
        <v>-34074.899999999994</v>
      </c>
      <c r="K37" s="27">
        <f t="shared" si="3"/>
        <v>26.362274899132771</v>
      </c>
      <c r="L37" s="19"/>
    </row>
    <row r="38" spans="1:12" ht="15.75" customHeight="1" x14ac:dyDescent="0.25">
      <c r="A38" s="128" t="s">
        <v>73</v>
      </c>
      <c r="B38" s="53" t="s">
        <v>13</v>
      </c>
      <c r="C38" s="54"/>
      <c r="D38" s="54"/>
      <c r="E38" s="54"/>
      <c r="F38" s="54"/>
      <c r="G38" s="54"/>
      <c r="H38" s="54"/>
      <c r="I38" s="54"/>
      <c r="J38" s="54"/>
      <c r="K38" s="54"/>
      <c r="L38" s="55"/>
    </row>
    <row r="39" spans="1:12" ht="15.75" x14ac:dyDescent="0.25">
      <c r="A39" s="129"/>
      <c r="B39" s="73" t="s">
        <v>25</v>
      </c>
      <c r="C39" s="74"/>
      <c r="D39" s="74"/>
      <c r="E39" s="74"/>
      <c r="F39" s="74"/>
      <c r="G39" s="74"/>
      <c r="H39" s="74"/>
      <c r="I39" s="74"/>
      <c r="J39" s="74"/>
      <c r="K39" s="74"/>
      <c r="L39" s="75"/>
    </row>
    <row r="40" spans="1:12" ht="15.75" customHeight="1" x14ac:dyDescent="0.25">
      <c r="A40" s="119" t="s">
        <v>74</v>
      </c>
      <c r="B40" s="53" t="s">
        <v>26</v>
      </c>
      <c r="C40" s="54"/>
      <c r="D40" s="54"/>
      <c r="E40" s="54"/>
      <c r="F40" s="54"/>
      <c r="G40" s="54"/>
      <c r="H40" s="54"/>
      <c r="I40" s="54"/>
      <c r="J40" s="54"/>
      <c r="K40" s="54"/>
      <c r="L40" s="55"/>
    </row>
    <row r="41" spans="1:12" ht="15.75" x14ac:dyDescent="0.25">
      <c r="A41" s="130"/>
      <c r="B41" s="73" t="s">
        <v>27</v>
      </c>
      <c r="C41" s="74"/>
      <c r="D41" s="74"/>
      <c r="E41" s="74"/>
      <c r="F41" s="74"/>
      <c r="G41" s="74"/>
      <c r="H41" s="74"/>
      <c r="I41" s="74"/>
      <c r="J41" s="74"/>
      <c r="K41" s="74"/>
      <c r="L41" s="75"/>
    </row>
    <row r="42" spans="1:12" ht="15.75" customHeight="1" x14ac:dyDescent="0.25">
      <c r="A42" s="119" t="s">
        <v>75</v>
      </c>
      <c r="B42" s="53" t="s">
        <v>16</v>
      </c>
      <c r="C42" s="54"/>
      <c r="D42" s="54"/>
      <c r="E42" s="54"/>
      <c r="F42" s="54"/>
      <c r="G42" s="54"/>
      <c r="H42" s="54"/>
      <c r="I42" s="54"/>
      <c r="J42" s="54"/>
      <c r="K42" s="54"/>
      <c r="L42" s="55"/>
    </row>
    <row r="43" spans="1:12" ht="15.75" customHeight="1" x14ac:dyDescent="0.25">
      <c r="A43" s="130"/>
      <c r="B43" s="73" t="s">
        <v>69</v>
      </c>
      <c r="C43" s="74"/>
      <c r="D43" s="74"/>
      <c r="E43" s="74"/>
      <c r="F43" s="74"/>
      <c r="G43" s="74"/>
      <c r="H43" s="74"/>
      <c r="I43" s="74"/>
      <c r="J43" s="74"/>
      <c r="K43" s="74"/>
      <c r="L43" s="75"/>
    </row>
    <row r="44" spans="1:12" ht="168.75" customHeight="1" x14ac:dyDescent="0.25">
      <c r="A44" s="46" t="s">
        <v>78</v>
      </c>
      <c r="B44" s="47" t="s">
        <v>79</v>
      </c>
      <c r="C44" s="29" t="s">
        <v>83</v>
      </c>
      <c r="D44" s="28" t="s">
        <v>17</v>
      </c>
      <c r="E44" s="28" t="s">
        <v>18</v>
      </c>
      <c r="F44" s="22">
        <v>1577.4</v>
      </c>
      <c r="G44" s="22">
        <v>1577.4</v>
      </c>
      <c r="H44" s="97">
        <v>128.19999999999999</v>
      </c>
      <c r="I44" s="98"/>
      <c r="J44" s="22">
        <f t="shared" ref="J44:J61" si="4">H44-G44</f>
        <v>-1449.2</v>
      </c>
      <c r="K44" s="28">
        <f>H44/G44*100</f>
        <v>8.1272980854570793</v>
      </c>
      <c r="L44" s="50" t="s">
        <v>95</v>
      </c>
    </row>
    <row r="45" spans="1:12" ht="54.75" customHeight="1" x14ac:dyDescent="0.25">
      <c r="A45" s="46" t="s">
        <v>85</v>
      </c>
      <c r="B45" s="135" t="s">
        <v>84</v>
      </c>
      <c r="C45" s="133" t="s">
        <v>87</v>
      </c>
      <c r="D45" s="131" t="s">
        <v>17</v>
      </c>
      <c r="E45" s="11" t="s">
        <v>24</v>
      </c>
      <c r="F45" s="11">
        <v>0</v>
      </c>
      <c r="G45" s="11">
        <v>0</v>
      </c>
      <c r="H45" s="58">
        <v>0</v>
      </c>
      <c r="I45" s="59"/>
      <c r="J45" s="22">
        <f t="shared" si="4"/>
        <v>0</v>
      </c>
      <c r="K45" s="11">
        <v>0</v>
      </c>
      <c r="L45" s="67"/>
    </row>
    <row r="46" spans="1:12" ht="48.75" customHeight="1" x14ac:dyDescent="0.25">
      <c r="A46" s="46" t="s">
        <v>86</v>
      </c>
      <c r="B46" s="136"/>
      <c r="C46" s="134"/>
      <c r="D46" s="132"/>
      <c r="E46" s="11" t="s">
        <v>18</v>
      </c>
      <c r="F46" s="11">
        <v>1972.6</v>
      </c>
      <c r="G46" s="11">
        <v>1972.6</v>
      </c>
      <c r="H46" s="58">
        <v>0</v>
      </c>
      <c r="I46" s="59"/>
      <c r="J46" s="22">
        <f t="shared" si="4"/>
        <v>-1972.6</v>
      </c>
      <c r="K46" s="11">
        <v>0</v>
      </c>
      <c r="L46" s="68"/>
    </row>
    <row r="47" spans="1:12" ht="93.75" customHeight="1" x14ac:dyDescent="0.25">
      <c r="A47" s="46" t="s">
        <v>88</v>
      </c>
      <c r="B47" s="48" t="s">
        <v>89</v>
      </c>
      <c r="C47" s="30" t="s">
        <v>90</v>
      </c>
      <c r="D47" s="11" t="s">
        <v>17</v>
      </c>
      <c r="E47" s="11" t="s">
        <v>18</v>
      </c>
      <c r="F47" s="11">
        <v>450</v>
      </c>
      <c r="G47" s="14">
        <v>450</v>
      </c>
      <c r="H47" s="97">
        <v>90.6</v>
      </c>
      <c r="I47" s="98"/>
      <c r="J47" s="22">
        <f t="shared" si="4"/>
        <v>-359.4</v>
      </c>
      <c r="K47" s="11">
        <f>H47/G47*100</f>
        <v>20.133333333333329</v>
      </c>
      <c r="L47" s="50" t="s">
        <v>94</v>
      </c>
    </row>
    <row r="48" spans="1:12" ht="20.25" customHeight="1" x14ac:dyDescent="0.25">
      <c r="A48" s="45" t="s">
        <v>91</v>
      </c>
      <c r="B48" s="71"/>
      <c r="C48" s="94" t="s">
        <v>19</v>
      </c>
      <c r="D48" s="94"/>
      <c r="E48" s="31" t="s">
        <v>24</v>
      </c>
      <c r="F48" s="38">
        <f>G48</f>
        <v>0</v>
      </c>
      <c r="G48" s="38">
        <f>G45</f>
        <v>0</v>
      </c>
      <c r="H48" s="95">
        <f>H45</f>
        <v>0</v>
      </c>
      <c r="I48" s="96"/>
      <c r="J48" s="22">
        <f t="shared" si="4"/>
        <v>0</v>
      </c>
      <c r="K48" s="11">
        <f>K45</f>
        <v>0</v>
      </c>
      <c r="L48" s="25"/>
    </row>
    <row r="49" spans="1:13" ht="34.5" customHeight="1" x14ac:dyDescent="0.25">
      <c r="A49" s="46" t="s">
        <v>92</v>
      </c>
      <c r="B49" s="71"/>
      <c r="C49" s="94"/>
      <c r="D49" s="94"/>
      <c r="E49" s="31" t="s">
        <v>23</v>
      </c>
      <c r="F49" s="42">
        <f>F44+F46+F47</f>
        <v>4000</v>
      </c>
      <c r="G49" s="42">
        <f>G44+G46+G47</f>
        <v>4000</v>
      </c>
      <c r="H49" s="69">
        <f>H44+H46+H47</f>
        <v>218.79999999999998</v>
      </c>
      <c r="I49" s="70"/>
      <c r="J49" s="22">
        <f t="shared" si="4"/>
        <v>-3781.2</v>
      </c>
      <c r="K49" s="11">
        <f>H49/G49*100</f>
        <v>5.47</v>
      </c>
      <c r="L49" s="25"/>
    </row>
    <row r="50" spans="1:13" ht="15.75" x14ac:dyDescent="0.25">
      <c r="A50" s="46" t="s">
        <v>93</v>
      </c>
      <c r="B50" s="71"/>
      <c r="C50" s="94"/>
      <c r="D50" s="94"/>
      <c r="E50" s="31" t="s">
        <v>20</v>
      </c>
      <c r="F50" s="42">
        <f>F48+F49</f>
        <v>4000</v>
      </c>
      <c r="G50" s="42">
        <f>G48+G49</f>
        <v>4000</v>
      </c>
      <c r="H50" s="69">
        <f>H48+H49</f>
        <v>218.79999999999998</v>
      </c>
      <c r="I50" s="70"/>
      <c r="J50" s="22">
        <f t="shared" si="4"/>
        <v>-3781.2</v>
      </c>
      <c r="K50" s="11">
        <f>H50/G50*100</f>
        <v>5.47</v>
      </c>
      <c r="L50" s="25"/>
    </row>
    <row r="51" spans="1:13" ht="17.25" customHeight="1" x14ac:dyDescent="0.25">
      <c r="A51" s="46" t="s">
        <v>97</v>
      </c>
      <c r="B51" s="71"/>
      <c r="C51" s="79" t="s">
        <v>28</v>
      </c>
      <c r="D51" s="79"/>
      <c r="E51" s="32" t="s">
        <v>24</v>
      </c>
      <c r="F51" s="43">
        <f>G51</f>
        <v>0</v>
      </c>
      <c r="G51" s="16">
        <f>G34+G48</f>
        <v>0</v>
      </c>
      <c r="H51" s="80">
        <f>H34+H48</f>
        <v>0</v>
      </c>
      <c r="I51" s="81"/>
      <c r="J51" s="52">
        <f t="shared" si="4"/>
        <v>0</v>
      </c>
      <c r="K51" s="17">
        <v>0</v>
      </c>
      <c r="L51" s="25"/>
    </row>
    <row r="52" spans="1:13" ht="33" customHeight="1" x14ac:dyDescent="0.25">
      <c r="A52" s="46" t="s">
        <v>98</v>
      </c>
      <c r="B52" s="71"/>
      <c r="C52" s="79"/>
      <c r="D52" s="79"/>
      <c r="E52" s="32" t="s">
        <v>23</v>
      </c>
      <c r="F52" s="43">
        <f>F35+F49</f>
        <v>41028</v>
      </c>
      <c r="G52" s="16">
        <f>G35+G49</f>
        <v>41028</v>
      </c>
      <c r="H52" s="80">
        <f>H35+H49</f>
        <v>10771.099999999999</v>
      </c>
      <c r="I52" s="81"/>
      <c r="J52" s="52">
        <f t="shared" si="4"/>
        <v>-30256.9</v>
      </c>
      <c r="K52" s="17">
        <f t="shared" ref="K52:K54" si="5">H52/G52*100</f>
        <v>26.253046699814757</v>
      </c>
      <c r="L52" s="25"/>
      <c r="M52" s="34"/>
    </row>
    <row r="53" spans="1:13" ht="46.5" customHeight="1" x14ac:dyDescent="0.25">
      <c r="A53" s="46" t="s">
        <v>99</v>
      </c>
      <c r="B53" s="71"/>
      <c r="C53" s="79"/>
      <c r="D53" s="79"/>
      <c r="E53" s="32" t="s">
        <v>112</v>
      </c>
      <c r="F53" s="43">
        <f>G53</f>
        <v>9245.7000000000007</v>
      </c>
      <c r="G53" s="16">
        <f>G36</f>
        <v>9245.7000000000007</v>
      </c>
      <c r="H53" s="80">
        <f>H36</f>
        <v>1646.5</v>
      </c>
      <c r="I53" s="81"/>
      <c r="J53" s="52">
        <f t="shared" si="4"/>
        <v>-7599.2000000000007</v>
      </c>
      <c r="K53" s="17">
        <f t="shared" si="5"/>
        <v>17.80827844295186</v>
      </c>
      <c r="L53" s="25"/>
    </row>
    <row r="54" spans="1:13" ht="15" customHeight="1" x14ac:dyDescent="0.25">
      <c r="A54" s="46" t="s">
        <v>100</v>
      </c>
      <c r="B54" s="71"/>
      <c r="C54" s="79"/>
      <c r="D54" s="79"/>
      <c r="E54" s="32" t="s">
        <v>20</v>
      </c>
      <c r="F54" s="43">
        <f>SUM(F51:F53)</f>
        <v>50273.7</v>
      </c>
      <c r="G54" s="16">
        <f>G51+G52+G53</f>
        <v>50273.7</v>
      </c>
      <c r="H54" s="80">
        <f>SUM(H51:I53)</f>
        <v>12417.599999999999</v>
      </c>
      <c r="I54" s="81"/>
      <c r="J54" s="52">
        <f t="shared" si="4"/>
        <v>-37856.1</v>
      </c>
      <c r="K54" s="17">
        <f t="shared" si="5"/>
        <v>24.699992242464745</v>
      </c>
      <c r="L54" s="25"/>
    </row>
    <row r="55" spans="1:13" ht="15" customHeight="1" x14ac:dyDescent="0.25">
      <c r="A55" s="46" t="s">
        <v>101</v>
      </c>
      <c r="B55" s="10"/>
      <c r="C55" s="76" t="s">
        <v>36</v>
      </c>
      <c r="D55" s="77"/>
      <c r="E55" s="77"/>
      <c r="F55" s="77"/>
      <c r="G55" s="77"/>
      <c r="H55" s="77"/>
      <c r="I55" s="77"/>
      <c r="J55" s="77"/>
      <c r="K55" s="78"/>
      <c r="L55" s="25"/>
    </row>
    <row r="56" spans="1:13" ht="15.75" x14ac:dyDescent="0.25">
      <c r="A56" s="46" t="s">
        <v>102</v>
      </c>
      <c r="B56" s="62"/>
      <c r="C56" s="57" t="s">
        <v>6</v>
      </c>
      <c r="D56" s="57"/>
      <c r="E56" s="31" t="s">
        <v>24</v>
      </c>
      <c r="F56" s="42">
        <f>F45</f>
        <v>0</v>
      </c>
      <c r="G56" s="42">
        <f>G45</f>
        <v>0</v>
      </c>
      <c r="H56" s="63">
        <f>H45</f>
        <v>0</v>
      </c>
      <c r="I56" s="64"/>
      <c r="J56" s="22">
        <f t="shared" si="4"/>
        <v>0</v>
      </c>
      <c r="K56" s="11">
        <v>0</v>
      </c>
      <c r="L56" s="25"/>
    </row>
    <row r="57" spans="1:13" ht="31.5" x14ac:dyDescent="0.25">
      <c r="A57" s="46" t="s">
        <v>103</v>
      </c>
      <c r="B57" s="62"/>
      <c r="C57" s="57"/>
      <c r="D57" s="57"/>
      <c r="E57" s="31" t="s">
        <v>23</v>
      </c>
      <c r="F57" s="38">
        <f>G57</f>
        <v>30803</v>
      </c>
      <c r="G57" s="38">
        <f>G23+G27+G29+G49</f>
        <v>30803</v>
      </c>
      <c r="H57" s="58">
        <f>H23+H27+H29+H49</f>
        <v>6173.0999999999995</v>
      </c>
      <c r="I57" s="59"/>
      <c r="J57" s="22">
        <f t="shared" si="4"/>
        <v>-24629.9</v>
      </c>
      <c r="K57" s="11">
        <f>H57/G57*100</f>
        <v>20.040580462941922</v>
      </c>
      <c r="L57" s="25"/>
    </row>
    <row r="58" spans="1:13" ht="47.25" x14ac:dyDescent="0.25">
      <c r="A58" s="46" t="s">
        <v>104</v>
      </c>
      <c r="B58" s="62"/>
      <c r="C58" s="57"/>
      <c r="D58" s="57"/>
      <c r="E58" s="31" t="s">
        <v>112</v>
      </c>
      <c r="F58" s="40">
        <f>F36</f>
        <v>9245.7000000000007</v>
      </c>
      <c r="G58" s="40">
        <f>G36</f>
        <v>9245.7000000000007</v>
      </c>
      <c r="H58" s="65">
        <f>H36</f>
        <v>1646.5</v>
      </c>
      <c r="I58" s="66"/>
      <c r="J58" s="22">
        <f t="shared" si="4"/>
        <v>-7599.2000000000007</v>
      </c>
      <c r="K58" s="11">
        <f>H58/G58*100</f>
        <v>17.80827844295186</v>
      </c>
      <c r="L58" s="25"/>
    </row>
    <row r="59" spans="1:13" ht="15" customHeight="1" x14ac:dyDescent="0.25">
      <c r="A59" s="46" t="s">
        <v>105</v>
      </c>
      <c r="B59" s="62"/>
      <c r="C59" s="57"/>
      <c r="D59" s="57"/>
      <c r="E59" s="32" t="s">
        <v>29</v>
      </c>
      <c r="F59" s="39">
        <f>SUM(F56:F58)</f>
        <v>40048.699999999997</v>
      </c>
      <c r="G59" s="39">
        <f>SUM(G56:G58)</f>
        <v>40048.699999999997</v>
      </c>
      <c r="H59" s="60">
        <f>SUM(H56:I58)</f>
        <v>7819.5999999999995</v>
      </c>
      <c r="I59" s="61"/>
      <c r="J59" s="52">
        <f t="shared" si="4"/>
        <v>-32229.1</v>
      </c>
      <c r="K59" s="17">
        <f>H59/G59*100</f>
        <v>19.525228034867549</v>
      </c>
      <c r="L59" s="25"/>
    </row>
    <row r="60" spans="1:13" ht="32.25" customHeight="1" x14ac:dyDescent="0.25">
      <c r="A60" s="46" t="s">
        <v>106</v>
      </c>
      <c r="B60" s="62"/>
      <c r="C60" s="57" t="s">
        <v>30</v>
      </c>
      <c r="D60" s="57"/>
      <c r="E60" s="31" t="s">
        <v>18</v>
      </c>
      <c r="F60" s="38">
        <f>F30</f>
        <v>10225</v>
      </c>
      <c r="G60" s="38">
        <f>G30</f>
        <v>10225</v>
      </c>
      <c r="H60" s="58">
        <f>H30</f>
        <v>2951.5</v>
      </c>
      <c r="I60" s="59" t="e">
        <f>#REF!</f>
        <v>#REF!</v>
      </c>
      <c r="J60" s="22">
        <f t="shared" si="4"/>
        <v>-7273.5</v>
      </c>
      <c r="K60" s="11">
        <f>H60/G60*100</f>
        <v>28.865525672371639</v>
      </c>
      <c r="L60" s="25"/>
    </row>
    <row r="61" spans="1:13" ht="15.75" x14ac:dyDescent="0.25">
      <c r="A61" s="46" t="s">
        <v>107</v>
      </c>
      <c r="B61" s="62"/>
      <c r="C61" s="57"/>
      <c r="D61" s="57"/>
      <c r="E61" s="32" t="s">
        <v>31</v>
      </c>
      <c r="F61" s="39">
        <f>F60</f>
        <v>10225</v>
      </c>
      <c r="G61" s="39">
        <f>G30</f>
        <v>10225</v>
      </c>
      <c r="H61" s="60">
        <f>H30</f>
        <v>2951.5</v>
      </c>
      <c r="I61" s="61" t="e">
        <f t="shared" ref="I61" si="6">I60</f>
        <v>#REF!</v>
      </c>
      <c r="J61" s="52">
        <f t="shared" si="4"/>
        <v>-7273.5</v>
      </c>
      <c r="K61" s="17">
        <f>K60</f>
        <v>28.865525672371639</v>
      </c>
      <c r="L61" s="20"/>
    </row>
    <row r="62" spans="1:13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3" s="5" customFormat="1" ht="12.75" x14ac:dyDescent="0.2">
      <c r="B63" s="72" t="s">
        <v>32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</row>
    <row r="64" spans="1:13" s="5" customFormat="1" ht="12.75" x14ac:dyDescent="0.2">
      <c r="B64" s="72" t="s">
        <v>77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</row>
    <row r="65" spans="2:12" ht="18.75" x14ac:dyDescent="0.25">
      <c r="B65" s="56" t="s">
        <v>34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</row>
    <row r="66" spans="2:12" ht="15.75" x14ac:dyDescent="0.25">
      <c r="B66" s="3"/>
    </row>
    <row r="67" spans="2:12" s="5" customFormat="1" ht="12.75" x14ac:dyDescent="0.2">
      <c r="B67" s="72" t="s">
        <v>33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</row>
    <row r="68" spans="2:12" s="5" customFormat="1" ht="12.75" x14ac:dyDescent="0.2">
      <c r="B68" s="72" t="s">
        <v>108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</row>
    <row r="69" spans="2:12" ht="18.75" x14ac:dyDescent="0.25">
      <c r="B69" s="56" t="s">
        <v>35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</row>
    <row r="70" spans="2:12" ht="73.5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</sheetData>
  <mergeCells count="99">
    <mergeCell ref="A38:A39"/>
    <mergeCell ref="A40:A41"/>
    <mergeCell ref="A42:A43"/>
    <mergeCell ref="D45:D46"/>
    <mergeCell ref="C45:C46"/>
    <mergeCell ref="B45:B46"/>
    <mergeCell ref="A11:A13"/>
    <mergeCell ref="A15:A16"/>
    <mergeCell ref="A18:A19"/>
    <mergeCell ref="A25:A26"/>
    <mergeCell ref="H28:I28"/>
    <mergeCell ref="B27:B28"/>
    <mergeCell ref="C27:C28"/>
    <mergeCell ref="D27:D28"/>
    <mergeCell ref="H24:I24"/>
    <mergeCell ref="B11:B13"/>
    <mergeCell ref="C11:C13"/>
    <mergeCell ref="E11:E13"/>
    <mergeCell ref="F11:F13"/>
    <mergeCell ref="G11:G13"/>
    <mergeCell ref="B19:L19"/>
    <mergeCell ref="H14:I14"/>
    <mergeCell ref="B4:L4"/>
    <mergeCell ref="B5:L5"/>
    <mergeCell ref="B6:L6"/>
    <mergeCell ref="B7:D7"/>
    <mergeCell ref="B9:D9"/>
    <mergeCell ref="J12:J13"/>
    <mergeCell ref="J11:K11"/>
    <mergeCell ref="H11:I13"/>
    <mergeCell ref="B31:B33"/>
    <mergeCell ref="C31:D33"/>
    <mergeCell ref="H31:I31"/>
    <mergeCell ref="H33:I33"/>
    <mergeCell ref="H27:I27"/>
    <mergeCell ref="H32:I32"/>
    <mergeCell ref="K12:K13"/>
    <mergeCell ref="B15:L15"/>
    <mergeCell ref="B16:L16"/>
    <mergeCell ref="B17:L17"/>
    <mergeCell ref="H30:I30"/>
    <mergeCell ref="B25:L25"/>
    <mergeCell ref="B26:L26"/>
    <mergeCell ref="B69:L69"/>
    <mergeCell ref="B10:K10"/>
    <mergeCell ref="L11:L13"/>
    <mergeCell ref="D11:D13"/>
    <mergeCell ref="B63:L63"/>
    <mergeCell ref="B64:L64"/>
    <mergeCell ref="C48:D50"/>
    <mergeCell ref="H48:I48"/>
    <mergeCell ref="H49:I49"/>
    <mergeCell ref="H50:I50"/>
    <mergeCell ref="B41:L41"/>
    <mergeCell ref="H44:I44"/>
    <mergeCell ref="H45:I45"/>
    <mergeCell ref="H46:I46"/>
    <mergeCell ref="H47:I47"/>
    <mergeCell ref="B38:L38"/>
    <mergeCell ref="B68:L68"/>
    <mergeCell ref="H37:I37"/>
    <mergeCell ref="H34:I34"/>
    <mergeCell ref="B48:B50"/>
    <mergeCell ref="C55:K55"/>
    <mergeCell ref="B42:L42"/>
    <mergeCell ref="B43:L43"/>
    <mergeCell ref="H36:I36"/>
    <mergeCell ref="B51:B54"/>
    <mergeCell ref="C51:D54"/>
    <mergeCell ref="H51:I51"/>
    <mergeCell ref="H52:I52"/>
    <mergeCell ref="H53:I53"/>
    <mergeCell ref="H54:I54"/>
    <mergeCell ref="C34:D37"/>
    <mergeCell ref="B34:B37"/>
    <mergeCell ref="B23:B24"/>
    <mergeCell ref="C23:D24"/>
    <mergeCell ref="H23:I23"/>
    <mergeCell ref="H29:I29"/>
    <mergeCell ref="B67:L67"/>
    <mergeCell ref="B39:L39"/>
    <mergeCell ref="B40:L40"/>
    <mergeCell ref="H35:I35"/>
    <mergeCell ref="B18:L18"/>
    <mergeCell ref="B65:L65"/>
    <mergeCell ref="C60:D61"/>
    <mergeCell ref="H60:I60"/>
    <mergeCell ref="H61:I61"/>
    <mergeCell ref="B56:B59"/>
    <mergeCell ref="C56:D59"/>
    <mergeCell ref="H56:I56"/>
    <mergeCell ref="H57:I57"/>
    <mergeCell ref="H58:I58"/>
    <mergeCell ref="B60:B61"/>
    <mergeCell ref="L45:L46"/>
    <mergeCell ref="H59:I59"/>
    <mergeCell ref="H20:I20"/>
    <mergeCell ref="H21:I21"/>
    <mergeCell ref="H22:I22"/>
  </mergeCells>
  <pageMargins left="0.51181102362204722" right="0.31496062992125984" top="0.55118110236220474" bottom="0.35433070866141736" header="0" footer="0"/>
  <pageSetup paperSize="9" scale="93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2016-04-19T13:00:38Z</dcterms:modified>
</cp:coreProperties>
</file>