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180" windowWidth="15360" windowHeight="1090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Лист1!$A$1:$J$184</definedName>
  </definedNames>
  <calcPr calcId="145621"/>
</workbook>
</file>

<file path=xl/calcChain.xml><?xml version="1.0" encoding="utf-8"?>
<calcChain xmlns="http://schemas.openxmlformats.org/spreadsheetml/2006/main">
  <c r="E155" i="1" l="1"/>
  <c r="F153" i="1"/>
  <c r="G153" i="1"/>
  <c r="G152" i="1"/>
  <c r="F152" i="1"/>
  <c r="G151" i="1"/>
  <c r="F151" i="1"/>
  <c r="G150" i="1"/>
  <c r="F150" i="1"/>
  <c r="E153" i="1"/>
  <c r="E152" i="1"/>
  <c r="E151" i="1"/>
  <c r="E150" i="1"/>
  <c r="I119" i="1"/>
  <c r="I120" i="1"/>
  <c r="H119" i="1"/>
  <c r="H120" i="1"/>
  <c r="F122" i="1"/>
  <c r="E122" i="1"/>
  <c r="F120" i="1"/>
  <c r="G120" i="1"/>
  <c r="E120" i="1"/>
  <c r="E119" i="1"/>
  <c r="I102" i="1"/>
  <c r="I98" i="1"/>
  <c r="F56" i="1" l="1"/>
  <c r="E34" i="1"/>
  <c r="M148" i="1"/>
  <c r="L148" i="1"/>
  <c r="K148" i="1"/>
  <c r="M145" i="1"/>
  <c r="L145" i="1"/>
  <c r="K145" i="1"/>
  <c r="E133" i="1"/>
  <c r="M132" i="1"/>
  <c r="M147" i="1" s="1"/>
  <c r="L132" i="1"/>
  <c r="L147" i="1" s="1"/>
  <c r="K132" i="1"/>
  <c r="K147" i="1" s="1"/>
  <c r="I132" i="1"/>
  <c r="H132" i="1"/>
  <c r="G132" i="1"/>
  <c r="F132" i="1"/>
  <c r="M131" i="1"/>
  <c r="M146" i="1" s="1"/>
  <c r="L131" i="1"/>
  <c r="L146" i="1" s="1"/>
  <c r="K131" i="1"/>
  <c r="I131" i="1"/>
  <c r="I129" i="1" s="1"/>
  <c r="H131" i="1"/>
  <c r="G131" i="1"/>
  <c r="F131" i="1"/>
  <c r="F130" i="1"/>
  <c r="E130" i="1" s="1"/>
  <c r="E116" i="1"/>
  <c r="E115" i="1"/>
  <c r="E114" i="1"/>
  <c r="E113" i="1"/>
  <c r="I112" i="1"/>
  <c r="H112" i="1"/>
  <c r="G112" i="1"/>
  <c r="F112" i="1"/>
  <c r="E94" i="1"/>
  <c r="E93" i="1"/>
  <c r="E92" i="1"/>
  <c r="E91" i="1"/>
  <c r="I90" i="1"/>
  <c r="H90" i="1"/>
  <c r="G90" i="1"/>
  <c r="F90" i="1"/>
  <c r="E77" i="1"/>
  <c r="E76" i="1"/>
  <c r="E75" i="1"/>
  <c r="E74" i="1"/>
  <c r="I73" i="1"/>
  <c r="H73" i="1"/>
  <c r="G73" i="1"/>
  <c r="F73" i="1"/>
  <c r="E60" i="1"/>
  <c r="E57" i="1"/>
  <c r="I56" i="1"/>
  <c r="H56" i="1"/>
  <c r="G56" i="1"/>
  <c r="E33" i="1"/>
  <c r="F33" i="1"/>
  <c r="G33" i="1"/>
  <c r="F34" i="1"/>
  <c r="G34" i="1"/>
  <c r="E35" i="1"/>
  <c r="F35" i="1"/>
  <c r="G35" i="1"/>
  <c r="E36" i="1"/>
  <c r="F36" i="1"/>
  <c r="G36" i="1"/>
  <c r="E43" i="1"/>
  <c r="E42" i="1"/>
  <c r="E41" i="1"/>
  <c r="E40" i="1"/>
  <c r="M39" i="1"/>
  <c r="L39" i="1"/>
  <c r="K39" i="1"/>
  <c r="I39" i="1"/>
  <c r="H39" i="1"/>
  <c r="G39" i="1"/>
  <c r="F39" i="1"/>
  <c r="E131" i="1" l="1"/>
  <c r="K129" i="1"/>
  <c r="G129" i="1"/>
  <c r="L129" i="1"/>
  <c r="H129" i="1"/>
  <c r="E132" i="1"/>
  <c r="K146" i="1"/>
  <c r="K144" i="1" s="1"/>
  <c r="L144" i="1"/>
  <c r="M144" i="1"/>
  <c r="E112" i="1"/>
  <c r="M129" i="1"/>
  <c r="F129" i="1"/>
  <c r="E90" i="1"/>
  <c r="E73" i="1"/>
  <c r="I33" i="1"/>
  <c r="H34" i="1"/>
  <c r="E56" i="1"/>
  <c r="I35" i="1"/>
  <c r="H33" i="1"/>
  <c r="H36" i="1"/>
  <c r="E37" i="1"/>
  <c r="F37" i="1"/>
  <c r="G37" i="1"/>
  <c r="H35" i="1"/>
  <c r="I34" i="1"/>
  <c r="E39" i="1"/>
  <c r="G156" i="1"/>
  <c r="G166" i="1"/>
  <c r="F166" i="1"/>
  <c r="E166" i="1"/>
  <c r="G52" i="1"/>
  <c r="F52" i="1"/>
  <c r="E129" i="1" l="1"/>
  <c r="H37" i="1"/>
  <c r="I37" i="1"/>
  <c r="G22" i="1"/>
  <c r="E22" i="1"/>
  <c r="G83" i="1" l="1"/>
  <c r="F156" i="1" l="1"/>
  <c r="E51" i="1"/>
  <c r="F167" i="1" l="1"/>
  <c r="G167" i="1"/>
  <c r="F162" i="1"/>
  <c r="G162" i="1"/>
  <c r="E162" i="1"/>
  <c r="E167" i="1"/>
  <c r="F171" i="1"/>
  <c r="G171" i="1"/>
  <c r="E171" i="1"/>
  <c r="G168" i="1"/>
  <c r="F168" i="1"/>
  <c r="E168" i="1"/>
  <c r="G165" i="1"/>
  <c r="F165" i="1"/>
  <c r="E165" i="1"/>
  <c r="I167" i="1" l="1"/>
  <c r="H171" i="1"/>
  <c r="F169" i="1"/>
  <c r="H166" i="1"/>
  <c r="E169" i="1"/>
  <c r="I171" i="1"/>
  <c r="H168" i="1"/>
  <c r="G169" i="1"/>
  <c r="H165" i="1"/>
  <c r="H167" i="1"/>
  <c r="H169" i="1" l="1"/>
  <c r="I169" i="1"/>
  <c r="I29" i="1"/>
  <c r="H31" i="1"/>
  <c r="H30" i="1"/>
  <c r="H29" i="1"/>
  <c r="H28" i="1"/>
  <c r="G32" i="1"/>
  <c r="F32" i="1"/>
  <c r="E32" i="1"/>
  <c r="H32" i="1" l="1"/>
  <c r="I32" i="1"/>
  <c r="G17" i="1"/>
  <c r="F17" i="1"/>
  <c r="E17" i="1"/>
  <c r="I17" i="1" l="1"/>
  <c r="H47" i="1"/>
  <c r="H46" i="1"/>
  <c r="H15" i="1" l="1"/>
  <c r="E156" i="1" l="1"/>
  <c r="F87" i="1" l="1"/>
  <c r="G87" i="1"/>
  <c r="E87" i="1"/>
  <c r="G51" i="1" l="1"/>
  <c r="G70" i="1" l="1"/>
  <c r="F70" i="1"/>
  <c r="E70" i="1"/>
  <c r="G69" i="1"/>
  <c r="F69" i="1"/>
  <c r="E69" i="1"/>
  <c r="E68" i="1"/>
  <c r="G67" i="1"/>
  <c r="F67" i="1"/>
  <c r="E67" i="1"/>
  <c r="H65" i="1"/>
  <c r="H64" i="1"/>
  <c r="H62" i="1"/>
  <c r="H80" i="1"/>
  <c r="E71" i="1" l="1"/>
  <c r="H67" i="1"/>
  <c r="H63" i="1"/>
  <c r="G109" i="1" l="1"/>
  <c r="G108" i="1"/>
  <c r="G107" i="1"/>
  <c r="E107" i="1"/>
  <c r="F107" i="1"/>
  <c r="E108" i="1"/>
  <c r="F108" i="1"/>
  <c r="E109" i="1"/>
  <c r="F109" i="1"/>
  <c r="F106" i="1"/>
  <c r="E106" i="1"/>
  <c r="H102" i="1"/>
  <c r="H104" i="1"/>
  <c r="I104" i="1" s="1"/>
  <c r="H103" i="1"/>
  <c r="I103" i="1" s="1"/>
  <c r="H101" i="1"/>
  <c r="H98" i="1"/>
  <c r="H97" i="1"/>
  <c r="H99" i="1" l="1"/>
  <c r="H106" i="1"/>
  <c r="H109" i="1"/>
  <c r="H96" i="1"/>
  <c r="H81" i="1"/>
  <c r="H82" i="1"/>
  <c r="H84" i="1"/>
  <c r="H87" i="1"/>
  <c r="H79" i="1"/>
  <c r="H70" i="1"/>
  <c r="H69" i="1"/>
  <c r="G53" i="1"/>
  <c r="G121" i="1" s="1"/>
  <c r="F53" i="1"/>
  <c r="F121" i="1" s="1"/>
  <c r="E53" i="1"/>
  <c r="E121" i="1" s="1"/>
  <c r="H52" i="1"/>
  <c r="F51" i="1"/>
  <c r="E52" i="1"/>
  <c r="G50" i="1"/>
  <c r="G117" i="1" s="1"/>
  <c r="F50" i="1"/>
  <c r="F117" i="1" s="1"/>
  <c r="E50" i="1"/>
  <c r="E117" i="1" s="1"/>
  <c r="H48" i="1"/>
  <c r="H45" i="1"/>
  <c r="H18" i="1"/>
  <c r="H19" i="1"/>
  <c r="H20" i="1"/>
  <c r="H21" i="1"/>
  <c r="H23" i="1"/>
  <c r="H24" i="1"/>
  <c r="H25" i="1"/>
  <c r="H26" i="1"/>
  <c r="H16" i="1"/>
  <c r="H14" i="1"/>
  <c r="H13" i="1"/>
  <c r="G68" i="1"/>
  <c r="F68" i="1"/>
  <c r="H100" i="1" l="1"/>
  <c r="H50" i="1"/>
  <c r="G54" i="1"/>
  <c r="H53" i="1"/>
  <c r="H68" i="1"/>
  <c r="H51" i="1"/>
  <c r="G66" i="1"/>
  <c r="F85" i="1" l="1"/>
  <c r="F118" i="1" s="1"/>
  <c r="G85" i="1"/>
  <c r="G118" i="1" s="1"/>
  <c r="G122" i="1" s="1"/>
  <c r="E85" i="1"/>
  <c r="E118" i="1" s="1"/>
  <c r="H85" i="1" l="1"/>
  <c r="I84" i="1" l="1"/>
  <c r="I82" i="1"/>
  <c r="I87" i="1"/>
  <c r="G157" i="1"/>
  <c r="F155" i="1"/>
  <c r="I46" i="1"/>
  <c r="G27" i="1" l="1"/>
  <c r="F27" i="1"/>
  <c r="E27" i="1"/>
  <c r="F22" i="1"/>
  <c r="H22" i="1" l="1"/>
  <c r="H27" i="1"/>
  <c r="I27" i="1"/>
  <c r="I22" i="1"/>
  <c r="E86" i="1" l="1"/>
  <c r="E88" i="1" s="1"/>
  <c r="I80" i="1"/>
  <c r="I13" i="1" l="1"/>
  <c r="G86" i="1" l="1"/>
  <c r="G173" i="1"/>
  <c r="G170" i="1"/>
  <c r="F173" i="1"/>
  <c r="F170" i="1"/>
  <c r="E173" i="1"/>
  <c r="E170" i="1"/>
  <c r="G163" i="1"/>
  <c r="G161" i="1"/>
  <c r="F161" i="1"/>
  <c r="G160" i="1"/>
  <c r="F163" i="1"/>
  <c r="E161" i="1"/>
  <c r="E160" i="1"/>
  <c r="F160" i="1"/>
  <c r="E163" i="1"/>
  <c r="G158" i="1"/>
  <c r="F158" i="1"/>
  <c r="E158" i="1"/>
  <c r="F157" i="1"/>
  <c r="E157" i="1"/>
  <c r="H160" i="1" l="1"/>
  <c r="I162" i="1"/>
  <c r="H162" i="1"/>
  <c r="H161" i="1"/>
  <c r="H173" i="1"/>
  <c r="H158" i="1"/>
  <c r="H163" i="1"/>
  <c r="H170" i="1"/>
  <c r="I157" i="1"/>
  <c r="H157" i="1"/>
  <c r="G174" i="1"/>
  <c r="G164" i="1"/>
  <c r="E164" i="1"/>
  <c r="F164" i="1"/>
  <c r="E174" i="1"/>
  <c r="F174" i="1"/>
  <c r="F105" i="1"/>
  <c r="E105" i="1"/>
  <c r="G105" i="1"/>
  <c r="G100" i="1"/>
  <c r="F100" i="1"/>
  <c r="F83" i="1"/>
  <c r="H83" i="1" s="1"/>
  <c r="E100" i="1"/>
  <c r="E83" i="1"/>
  <c r="E66" i="1"/>
  <c r="I174" i="1" l="1"/>
  <c r="H164" i="1"/>
  <c r="H174" i="1"/>
  <c r="H105" i="1"/>
  <c r="I164" i="1"/>
  <c r="I100" i="1"/>
  <c r="I83" i="1"/>
  <c r="I105" i="1"/>
  <c r="F66" i="1"/>
  <c r="I66" i="1" l="1"/>
  <c r="H66" i="1"/>
  <c r="G49" i="1"/>
  <c r="F49" i="1"/>
  <c r="E49" i="1"/>
  <c r="H49" i="1" l="1"/>
  <c r="I49" i="1"/>
  <c r="I14" i="1" l="1"/>
  <c r="H17" i="1" l="1"/>
  <c r="F71" i="1" l="1"/>
  <c r="I85" i="1" l="1"/>
  <c r="I25" i="1" l="1"/>
  <c r="I20" i="1"/>
  <c r="H156" i="1" l="1"/>
  <c r="E159" i="1" l="1"/>
  <c r="G155" i="1"/>
  <c r="H155" i="1" s="1"/>
  <c r="H107" i="1"/>
  <c r="F86" i="1"/>
  <c r="H86" i="1" s="1"/>
  <c r="G88" i="1"/>
  <c r="I81" i="1"/>
  <c r="I63" i="1"/>
  <c r="H108" i="1" l="1"/>
  <c r="E110" i="1"/>
  <c r="F110" i="1"/>
  <c r="G71" i="1"/>
  <c r="F88" i="1"/>
  <c r="G110" i="1"/>
  <c r="I155" i="1"/>
  <c r="I68" i="1"/>
  <c r="I108" i="1"/>
  <c r="I107" i="1"/>
  <c r="I86" i="1"/>
  <c r="I47" i="1"/>
  <c r="I158" i="1"/>
  <c r="I15" i="1"/>
  <c r="I88" i="1" l="1"/>
  <c r="H88" i="1"/>
  <c r="I71" i="1"/>
  <c r="H71" i="1"/>
  <c r="H110" i="1"/>
  <c r="E54" i="1"/>
  <c r="I110" i="1"/>
  <c r="F54" i="1"/>
  <c r="F119" i="1"/>
  <c r="G119" i="1"/>
  <c r="I52" i="1"/>
  <c r="I51" i="1"/>
  <c r="H153" i="1" l="1"/>
  <c r="H118" i="1"/>
  <c r="H151" i="1"/>
  <c r="I153" i="1"/>
  <c r="H54" i="1"/>
  <c r="I151" i="1"/>
  <c r="I54" i="1"/>
  <c r="E154" i="1"/>
  <c r="E175" i="1" s="1"/>
  <c r="F159" i="1"/>
  <c r="G159" i="1"/>
  <c r="I156" i="1"/>
  <c r="H121" i="1" l="1"/>
  <c r="H150" i="1"/>
  <c r="H152" i="1"/>
  <c r="H159" i="1"/>
  <c r="F154" i="1"/>
  <c r="F175" i="1" s="1"/>
  <c r="I152" i="1"/>
  <c r="G154" i="1"/>
  <c r="G175" i="1" s="1"/>
  <c r="I118" i="1"/>
  <c r="I159" i="1"/>
  <c r="I121" i="1"/>
  <c r="H175" i="1" l="1"/>
  <c r="H154" i="1"/>
  <c r="I117" i="1"/>
  <c r="H117" i="1"/>
  <c r="H122" i="1"/>
  <c r="I154" i="1"/>
  <c r="I175" i="1"/>
  <c r="I122" i="1" l="1"/>
</calcChain>
</file>

<file path=xl/sharedStrings.xml><?xml version="1.0" encoding="utf-8"?>
<sst xmlns="http://schemas.openxmlformats.org/spreadsheetml/2006/main" count="367" uniqueCount="95">
  <si>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</si>
  <si>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</si>
  <si>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</si>
  <si>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</si>
  <si>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</si>
  <si>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</si>
  <si>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</si>
  <si>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</si>
  <si>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</si>
  <si>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</si>
  <si>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</si>
  <si>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</si>
  <si>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</si>
  <si>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</si>
  <si>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</si>
  <si>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</si>
  <si>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</si>
  <si>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</si>
  <si>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</si>
  <si>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</si>
  <si>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</si>
  <si>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</si>
  <si>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</si>
  <si>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</si>
  <si>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</si>
  <si>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</si>
  <si>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</si>
  <si>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</si>
  <si>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</si>
  <si>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</si>
  <si>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</si>
  <si>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</si>
  <si>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</si>
  <si>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</si>
  <si>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</si>
  <si>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</si>
  <si>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</si>
  <si>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</si>
  <si>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</si>
  <si>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</si>
  <si>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Итого по соисполнителям: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</si>
  <si>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</si>
  <si>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</si>
  <si>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</si>
  <si>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>2019 г.</t>
  </si>
  <si>
    <t>К.А. Замесина</t>
  </si>
  <si>
    <t>/   5-00-38 (262)</t>
  </si>
  <si>
    <t>01 апреля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</si>
  <si>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</si>
  <si>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</si>
  <si>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</si>
  <si>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</si>
  <si>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</si>
  <si>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</si>
  <si>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</si>
  <si>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>Проекты, портфели проектов  (в том числе направленные на реализацию национальных и федеральных проектов Российской Федерации и ХМАО-Югры, муниципальных проектов  реализуемых в составе муниципальной программы):</t>
  </si>
  <si>
    <t>всего</t>
  </si>
  <si>
    <t xml:space="preserve">местный бюджет </t>
  </si>
  <si>
    <t xml:space="preserve">Оказание мер поддержки субъектам малого и среднего предпринимательства (4,5)
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</si>
  <si>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</si>
  <si>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</si>
  <si>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</si>
  <si>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</si>
  <si>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</si>
  <si>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</si>
  <si>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</si>
  <si>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</si>
  <si>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</si>
  <si>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</si>
  <si>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</si>
  <si>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</si>
  <si>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</si>
  <si>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</si>
  <si>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</si>
  <si>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</si>
  <si>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</si>
  <si>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</si>
  <si>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</si>
  <si>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</si>
  <si>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</si>
  <si>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>Инвестиции в объекты муниципальной собственности</t>
  </si>
  <si>
    <t>в том числе инвестиции в обьекты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</si>
  <si>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</si>
  <si>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</si>
  <si>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 xml:space="preserve">Между администрацией города Югорска и Департаментом экономического развития  ХМАО-Югры заключено Соглашение от 28 февраля 2019 года № 13/2019 МСП на предоставление субсидии на сумму  5 341 511,63 рублей. Расходы по субсидиям носят заявительный характер, прием заявлений начнется во II квартале. </t>
  </si>
  <si>
    <t xml:space="preserve">ВСЕГО ПО МУНИЦИПАЛЬНОЙ ПРОГРАММЕ:
</t>
  </si>
  <si>
    <t>Дата составления отчета  15 / 04/ 2019</t>
  </si>
  <si>
    <t>В отчетном периоде 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352 621,36 рублей, а также заправка картриджей на сумму 50 000,0 рублей; услуги КИБ Гарант за текущую версию 93 695,68,00 рублей.
- Прочая закупка товаров, работ, услуг для обеспечения муниципальных нужд ,  в том числе оплата коммунальных услуг на сумму 428 751,74 рублей; поставка электроэнергии 792 793,49 рублей; оплата работ, услуг по содержанию имущества на сумму 90 508,41 рублей; поставка марок и конвертов, услуг спец связи и кабельного телевидения на сумму 153 628,68 рубля.</t>
  </si>
  <si>
    <t>В отчетном периоде выплачивалось вознаграждение приемным родителям и начислялись страховые взносы во внебюджетные фонды.</t>
  </si>
  <si>
    <t>В отчетном периоде заключено 5 соглашений и 3 допсоглашения с сельхозтоваропроизводителями.
Направлено на развитие сельского хозяйства53 697,8 тыс. рублей, в том числе на поддержку:                                - животноводства - 46 908,6 тыс. рублей;
                   - скотоводства - 6413,2 тыс. рублей;                                                                                                                   - растеневодство - 125,0 тыс. рублей;
- МТБ - 376 тыс. рублей</t>
  </si>
  <si>
    <t xml:space="preserve">         В отчетном периоде: 
- проведено 3 заседания наблюдательного совета;
- среднее время ожидания в очереди для получения услуг - 3,06 мин.; 
- уровень удовлетворенности граждан качеством предоставления услуг 98,6%. 
Количество услуг: 13398, в т.ч.
- федеральные - 8256 (61,6%);
- региональные - 4528 (33,8%);
- муниципальные - 614 (4,6%). 
Количество окон приема в МФЦ – 10.
Количество государственных и муниципальных услуг, предоставляемых на базе МФЦ по заключенным соглашениям – всего: 217, в т.ч., федеральных – 61; региональных – 112; муниципальных – 44.
Кроме того, предоставляется 24 услуги для малого и среднего бизнеса и прочие услуги:
- АО «Федеральная корпорация по развитию малого и среднего предпринимательства» -7;
- Фонд поддержки предпринимательства - 5;
-АО "Ипотечное агентство Югры" - 3;
-Фонд "Югорская региональная микрокредитная компания" -1;
Уполномоченный по защите прав предпринимателей в ХМАО-Югре -1;
- Фонд "Центр координации поддержки экспертно-ориентированных субъектов малого и среднего предпринимательства Югры" -1;
-МУП "Югорскэнергогаз" - 1;
-ЮРЭСК-1;
- ООО "Газпром межрегионгаз Север";
-ОАО "Акционерный коммерческий банк содействия коммерции и бизнесу"-1;                                                                                                                 ООО "Тахограф" - 1;
-ПАО "Запсибкомбанк"- 1 услуга.
Средства, предусмотренные на финансирование программных мероприятий для предоставления государственных услуг на 2019 год,  исполнены на 17,5 %  по средствам городского бюджета и на 15,8%  по средствам автономного округа.</t>
  </si>
  <si>
    <t>Текущее содержание 1 штатной единицы специалиста-эксперта по охране труда</t>
  </si>
  <si>
    <t>В отчетном периоде завершена  организационная работа по проведению следующих конкурсов:                                                                                            -«Лучший специалист по охране труда» среди специалистов по охране труда организаций города Югорска;                                                                                                                                                                                     - Конкурс детского рисунка «Охрана труда глазами детей» среди обучающихся образовательных учреждений города Югорска. Итоги 2-х конкурсов будут подведены в апреле месяце.                                                                                              Итоги смотра-конкурса «Лучшая организация работы в области регулирования социально-трудовых отношений и охраны труда» среди работодателей  в города Югорска будут подведены в мае 2019 года.</t>
  </si>
  <si>
    <t xml:space="preserve">В отчетном периоде расходы учреждения в разрезе видов расходов составили:    
- фонд оплаты труда и взносы по обязательному социальному страхованию 6 046,3 тыс. рублей ;
- иные выплаты персоналу казенного учреждения, за исключением фонда оплаты труда  0,7 тыс. рублей ;
- закупка товаров, работ, услуг в сфере информационно-коммуникационных технологий 611,0тыс. рублей (1,7% в структуре расходов). Основные расходы по данной статье: за лицензионное обслуживание системы «Парус» на сумму 532,3 тыс. рублей; оплата неисключительной лицензии на использование Базы данных справочной системы «Госфинансы» на сумму 78,8 тыс. рублей; оплата услуг связи на сумму 25,5 тыс. рублей;
- оплата коммунальных услуг на сумму 84,7 тыс. рублей; оплата работ, услуг по содержанию имущества на сумму 11,1 тыс. рублей; оплата семинаров на сумму 5,3 тыс. рублей; приобретение бумаги, канцтоваров и хозяйственных товаров на сумму 33,2 тыс. рублей;
-  уплата налога на имущество 39,0 тыс. рублей (0,87% в структуре расходов)
</t>
  </si>
  <si>
    <t xml:space="preserve"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составили:
- фонд оплаты труда и взносы по обязательному социальному страхованию 8 571,0 тыс. рублей;
- иные выплаты персоналу казенного учреждения, за исключением фонда оплаты труда 54,0 тыс. рублей;
- уплата транспортного налога 1,8 тыс. рублей;
- уплата налога на имущество 12,6 тыс. рублей;
– оплата услуг связи, интернет на сумму 160,9 тыс. рублей,  проведение тех. осмотра  3,6  тыс. рублей; ТО и ремонт автомобилей 161,6 тыс. рублей;
Основные расходы по данной статье: оплата коммунальных услуг на сумму 266,5 тыс. рублей; оплата расходов на ГСМ в сумме 1073,4 тыс. рублей; оплата страховки транспортных средств в сумме 23,4 тыс. рублей; технического обслуживания автотранспорта на сумму 161,6 тыс. рублей для поддержания его в рабочем состоянии; оплата услуг по  проведению предрейсовых и периодических медицинских осмотров на сумму  47,4 тыс. рублей; приобретение канцелярских и хозяйственных товаров  на сумму 203,9 тыс. рублей.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</si>
</sst>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43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164" fontId="2" fillId="0" borderId="1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164" fontId="6" fillId="0" borderId="0" xfId="0" applyNumberFormat="1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left" vertical="center" wrapText="1"/>
    </xf>
    <xf numFmtId="164" fontId="1" fillId="0" borderId="17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justify" vertical="center"/>
    </xf>
    <xf numFmtId="0" fontId="0" fillId="3" borderId="0" xfId="0" applyFill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4" fontId="16" fillId="3" borderId="11" xfId="0" applyNumberFormat="1" applyFont="1" applyFill="1" applyBorder="1" applyAlignment="1">
      <alignment horizontal="center" vertical="center" wrapText="1"/>
    </xf>
    <xf numFmtId="4" fontId="16" fillId="3" borderId="1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1" xfId="0" quotePrefix="1" applyFont="1" applyFill="1" applyBorder="1" applyAlignment="1">
      <alignment horizontal="center" vertical="center" wrapText="1"/>
    </xf>
    <xf numFmtId="0" fontId="2" fillId="3" borderId="6" xfId="0" quotePrefix="1" applyFont="1" applyFill="1" applyBorder="1" applyAlignment="1">
      <alignment horizontal="center" vertical="center" wrapText="1"/>
    </xf>
    <xf numFmtId="0" fontId="2" fillId="3" borderId="7" xfId="0" quotePrefix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9"/>
  <sheetViews>
    <sheetView tabSelected="1" view="pageBreakPreview" topLeftCell="A10" zoomScale="80" zoomScaleNormal="80" zoomScaleSheetLayoutView="80" workbookViewId="0">
      <selection activeCell="J28" sqref="J28:J32"/>
    </sheetView>
  </sheetViews>
  <sheetFormatPr defaultColWidth="9.140625" defaultRowHeight="15" x14ac:dyDescent="0.25"/>
  <cols>
    <col min="1" max="1" width="7" style="28" customWidth="1"/>
    <col min="2" max="2" width="29.42578125" style="28" customWidth="1"/>
    <col min="3" max="3" width="21" style="28" customWidth="1"/>
    <col min="4" max="4" width="19.85546875" style="28" customWidth="1"/>
    <col min="5" max="5" width="16" style="28" customWidth="1"/>
    <col min="6" max="6" width="13.85546875" style="28" customWidth="1"/>
    <col min="7" max="7" width="15.140625" style="28" customWidth="1"/>
    <col min="8" max="9" width="16.85546875" style="28" customWidth="1"/>
    <col min="10" max="10" width="107.140625" style="28" customWidth="1"/>
    <col min="11" max="11" width="9.140625" style="28"/>
    <col min="12" max="12" width="12.140625" style="28" customWidth="1"/>
    <col min="13" max="13" width="8.5703125" style="28" customWidth="1"/>
    <col min="14" max="14" width="7" style="28" customWidth="1"/>
    <col min="15" max="16384" width="9.140625" style="28"/>
  </cols>
  <sheetData>
    <row r="1" spans="1:12" ht="15.75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2" ht="15.75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2" ht="15.75" x14ac:dyDescent="0.25">
      <c r="A3" s="4"/>
      <c r="B3" s="4"/>
      <c r="C3" s="4"/>
      <c r="D3" s="5" t="s">
        <v>19</v>
      </c>
      <c r="E3" s="42" t="s">
        <v>20</v>
      </c>
      <c r="F3" s="6" t="s">
        <v>47</v>
      </c>
      <c r="G3" s="7" t="s">
        <v>44</v>
      </c>
      <c r="H3" s="4"/>
      <c r="I3" s="4"/>
      <c r="J3" s="4"/>
    </row>
    <row r="4" spans="1:12" ht="30" customHeight="1" x14ac:dyDescent="0.25">
      <c r="A4" s="122" t="s">
        <v>48</v>
      </c>
      <c r="B4" s="122"/>
      <c r="C4" s="122"/>
      <c r="D4" s="122"/>
      <c r="E4" s="8"/>
      <c r="F4" s="8"/>
      <c r="G4" s="8"/>
      <c r="H4" s="8"/>
      <c r="I4" s="8"/>
      <c r="J4" s="8"/>
    </row>
    <row r="5" spans="1:12" ht="15.75" x14ac:dyDescent="0.25">
      <c r="A5" s="119" t="s">
        <v>34</v>
      </c>
      <c r="B5" s="119"/>
      <c r="C5" s="119"/>
      <c r="D5" s="120"/>
      <c r="E5" s="9"/>
      <c r="F5" s="9"/>
      <c r="G5" s="9"/>
      <c r="H5" s="9"/>
      <c r="I5" s="9"/>
      <c r="J5" s="9"/>
      <c r="L5" s="29"/>
    </row>
    <row r="6" spans="1:12" ht="30.75" customHeight="1" x14ac:dyDescent="0.25">
      <c r="A6" s="123" t="s">
        <v>60</v>
      </c>
      <c r="B6" s="124"/>
      <c r="C6" s="124"/>
      <c r="D6" s="124"/>
      <c r="E6" s="9"/>
      <c r="F6" s="9"/>
      <c r="G6" s="9"/>
      <c r="H6" s="9"/>
      <c r="I6" s="9"/>
      <c r="J6" s="9"/>
    </row>
    <row r="7" spans="1:12" ht="15.75" x14ac:dyDescent="0.25">
      <c r="A7" s="121" t="s">
        <v>35</v>
      </c>
      <c r="B7" s="121"/>
      <c r="C7" s="121"/>
      <c r="D7" s="121"/>
      <c r="E7" s="9"/>
      <c r="F7" s="9"/>
      <c r="G7" s="9"/>
      <c r="H7" s="9"/>
      <c r="I7" s="9"/>
      <c r="J7" s="9"/>
    </row>
    <row r="8" spans="1:12" ht="27.75" customHeight="1" x14ac:dyDescent="0.25">
      <c r="A8" s="100" t="s">
        <v>2</v>
      </c>
      <c r="B8" s="100" t="s">
        <v>36</v>
      </c>
      <c r="C8" s="100" t="s">
        <v>37</v>
      </c>
      <c r="D8" s="100" t="s">
        <v>3</v>
      </c>
      <c r="E8" s="100" t="s">
        <v>4</v>
      </c>
      <c r="F8" s="100" t="s">
        <v>5</v>
      </c>
      <c r="G8" s="100" t="s">
        <v>21</v>
      </c>
      <c r="H8" s="100" t="s">
        <v>6</v>
      </c>
      <c r="I8" s="100"/>
      <c r="J8" s="100" t="s">
        <v>39</v>
      </c>
      <c r="K8" s="30"/>
    </row>
    <row r="9" spans="1:12" ht="35.25" customHeight="1" x14ac:dyDescent="0.25">
      <c r="A9" s="100"/>
      <c r="B9" s="100"/>
      <c r="C9" s="100"/>
      <c r="D9" s="100"/>
      <c r="E9" s="100"/>
      <c r="F9" s="100"/>
      <c r="G9" s="100"/>
      <c r="H9" s="40" t="s">
        <v>7</v>
      </c>
      <c r="I9" s="40" t="s">
        <v>8</v>
      </c>
      <c r="J9" s="100"/>
    </row>
    <row r="10" spans="1:12" ht="64.5" customHeight="1" x14ac:dyDescent="0.25">
      <c r="A10" s="100"/>
      <c r="B10" s="100"/>
      <c r="C10" s="100"/>
      <c r="D10" s="100"/>
      <c r="E10" s="100"/>
      <c r="F10" s="100"/>
      <c r="G10" s="100"/>
      <c r="H10" s="40" t="s">
        <v>38</v>
      </c>
      <c r="I10" s="40" t="s">
        <v>9</v>
      </c>
      <c r="J10" s="100"/>
    </row>
    <row r="11" spans="1:12" ht="15.75" x14ac:dyDescent="0.25">
      <c r="A11" s="40">
        <v>1</v>
      </c>
      <c r="B11" s="40">
        <v>2</v>
      </c>
      <c r="C11" s="40">
        <v>3</v>
      </c>
      <c r="D11" s="40">
        <v>4</v>
      </c>
      <c r="E11" s="40">
        <v>5</v>
      </c>
      <c r="F11" s="40">
        <v>6</v>
      </c>
      <c r="G11" s="40">
        <v>7</v>
      </c>
      <c r="H11" s="40">
        <v>8</v>
      </c>
      <c r="I11" s="40">
        <v>9</v>
      </c>
      <c r="J11" s="40">
        <v>10</v>
      </c>
    </row>
    <row r="12" spans="1:12" ht="15" customHeight="1" x14ac:dyDescent="0.25">
      <c r="A12" s="101" t="s">
        <v>65</v>
      </c>
      <c r="B12" s="101"/>
      <c r="C12" s="101"/>
      <c r="D12" s="101"/>
      <c r="E12" s="101"/>
      <c r="F12" s="101"/>
      <c r="G12" s="101"/>
      <c r="H12" s="101"/>
      <c r="I12" s="101"/>
      <c r="J12" s="101"/>
      <c r="L12" s="29"/>
    </row>
    <row r="13" spans="1:12" ht="33.75" customHeight="1" x14ac:dyDescent="0.25">
      <c r="A13" s="98" t="s">
        <v>54</v>
      </c>
      <c r="B13" s="80" t="s">
        <v>49</v>
      </c>
      <c r="C13" s="100" t="s">
        <v>51</v>
      </c>
      <c r="D13" s="40" t="s">
        <v>10</v>
      </c>
      <c r="E13" s="10">
        <v>8836.2999999999993</v>
      </c>
      <c r="F13" s="68">
        <v>9184.1</v>
      </c>
      <c r="G13" s="70">
        <v>1858.4</v>
      </c>
      <c r="H13" s="69">
        <f>G13-F13</f>
        <v>-7325.7000000000007</v>
      </c>
      <c r="I13" s="69">
        <f>(G13/F13)*100</f>
        <v>20.234971309110311</v>
      </c>
      <c r="J13" s="102" t="s">
        <v>87</v>
      </c>
    </row>
    <row r="14" spans="1:12" ht="47.25" customHeight="1" x14ac:dyDescent="0.25">
      <c r="A14" s="75"/>
      <c r="B14" s="75"/>
      <c r="C14" s="100"/>
      <c r="D14" s="40" t="s">
        <v>12</v>
      </c>
      <c r="E14" s="10">
        <v>15277.1</v>
      </c>
      <c r="F14" s="68">
        <v>15277.1</v>
      </c>
      <c r="G14" s="71">
        <v>2217.9</v>
      </c>
      <c r="H14" s="69">
        <f>G14-F14</f>
        <v>-13059.2</v>
      </c>
      <c r="I14" s="69">
        <f>(G14/F14)*100</f>
        <v>14.517807699105198</v>
      </c>
      <c r="J14" s="103"/>
    </row>
    <row r="15" spans="1:12" ht="32.25" customHeight="1" x14ac:dyDescent="0.25">
      <c r="A15" s="75"/>
      <c r="B15" s="75"/>
      <c r="C15" s="100"/>
      <c r="D15" s="40" t="s">
        <v>13</v>
      </c>
      <c r="E15" s="10">
        <v>140575.29999999999</v>
      </c>
      <c r="F15" s="68">
        <v>140575.29999999999</v>
      </c>
      <c r="G15" s="71">
        <v>40228.1</v>
      </c>
      <c r="H15" s="69">
        <f>G15-F15</f>
        <v>-100347.19999999998</v>
      </c>
      <c r="I15" s="69">
        <f t="shared" ref="I15:I35" si="0">(G15/F15)*100</f>
        <v>28.616762688751159</v>
      </c>
      <c r="J15" s="103"/>
    </row>
    <row r="16" spans="1:12" ht="45.75" customHeight="1" x14ac:dyDescent="0.25">
      <c r="A16" s="75"/>
      <c r="B16" s="75"/>
      <c r="C16" s="100"/>
      <c r="D16" s="40" t="s">
        <v>14</v>
      </c>
      <c r="E16" s="1">
        <v>0</v>
      </c>
      <c r="F16" s="69">
        <v>0</v>
      </c>
      <c r="G16" s="69">
        <v>0</v>
      </c>
      <c r="H16" s="69">
        <f>G16-F16</f>
        <v>0</v>
      </c>
      <c r="I16" s="69">
        <v>0</v>
      </c>
      <c r="J16" s="103"/>
    </row>
    <row r="17" spans="1:10" ht="24" customHeight="1" x14ac:dyDescent="0.25">
      <c r="A17" s="75"/>
      <c r="B17" s="75"/>
      <c r="C17" s="100"/>
      <c r="D17" s="41" t="s">
        <v>16</v>
      </c>
      <c r="E17" s="2">
        <f>SUM(E13,E14,E15)</f>
        <v>164688.69999999998</v>
      </c>
      <c r="F17" s="47">
        <f>SUM(F13,F14,F15)</f>
        <v>165036.5</v>
      </c>
      <c r="G17" s="47">
        <f>SUM(G13,G14,G15)</f>
        <v>44304.4</v>
      </c>
      <c r="H17" s="47">
        <f>G17-F17</f>
        <v>-120732.1</v>
      </c>
      <c r="I17" s="47">
        <f>(G17/F17)*100</f>
        <v>26.845213028633058</v>
      </c>
      <c r="J17" s="104"/>
    </row>
    <row r="18" spans="1:10" ht="30" customHeight="1" x14ac:dyDescent="0.25">
      <c r="A18" s="75"/>
      <c r="B18" s="75"/>
      <c r="C18" s="100" t="s">
        <v>27</v>
      </c>
      <c r="D18" s="40" t="s">
        <v>10</v>
      </c>
      <c r="E18" s="1">
        <v>0</v>
      </c>
      <c r="F18" s="1">
        <v>0</v>
      </c>
      <c r="G18" s="1">
        <v>0</v>
      </c>
      <c r="H18" s="1">
        <f t="shared" ref="H18:H37" si="1">G18-F18</f>
        <v>0</v>
      </c>
      <c r="I18" s="1">
        <v>0</v>
      </c>
      <c r="J18" s="105" t="s">
        <v>93</v>
      </c>
    </row>
    <row r="19" spans="1:10" ht="48" customHeight="1" x14ac:dyDescent="0.25">
      <c r="A19" s="75"/>
      <c r="B19" s="75"/>
      <c r="C19" s="100"/>
      <c r="D19" s="40" t="s">
        <v>12</v>
      </c>
      <c r="E19" s="1">
        <v>0</v>
      </c>
      <c r="F19" s="1">
        <v>0</v>
      </c>
      <c r="G19" s="1">
        <v>0</v>
      </c>
      <c r="H19" s="1">
        <f t="shared" si="1"/>
        <v>0</v>
      </c>
      <c r="I19" s="1">
        <v>0</v>
      </c>
      <c r="J19" s="106"/>
    </row>
    <row r="20" spans="1:10" ht="32.25" customHeight="1" x14ac:dyDescent="0.25">
      <c r="A20" s="75"/>
      <c r="B20" s="75"/>
      <c r="C20" s="100"/>
      <c r="D20" s="40" t="s">
        <v>13</v>
      </c>
      <c r="E20" s="1">
        <v>19800</v>
      </c>
      <c r="F20" s="1">
        <v>19800</v>
      </c>
      <c r="G20" s="1">
        <v>6821.4</v>
      </c>
      <c r="H20" s="39">
        <f t="shared" si="1"/>
        <v>-12978.6</v>
      </c>
      <c r="I20" s="1">
        <f t="shared" ref="I20:I25" si="2">(G20/F20)*100</f>
        <v>34.451515151515153</v>
      </c>
      <c r="J20" s="106"/>
    </row>
    <row r="21" spans="1:10" ht="44.25" customHeight="1" x14ac:dyDescent="0.25">
      <c r="A21" s="75"/>
      <c r="B21" s="75"/>
      <c r="C21" s="100"/>
      <c r="D21" s="40" t="s">
        <v>14</v>
      </c>
      <c r="E21" s="1">
        <v>0</v>
      </c>
      <c r="F21" s="1">
        <v>0</v>
      </c>
      <c r="G21" s="1">
        <v>0</v>
      </c>
      <c r="H21" s="1">
        <f t="shared" si="1"/>
        <v>0</v>
      </c>
      <c r="I21" s="1">
        <v>0</v>
      </c>
      <c r="J21" s="106"/>
    </row>
    <row r="22" spans="1:10" ht="21.75" customHeight="1" x14ac:dyDescent="0.25">
      <c r="A22" s="75"/>
      <c r="B22" s="75"/>
      <c r="C22" s="100"/>
      <c r="D22" s="41" t="s">
        <v>16</v>
      </c>
      <c r="E22" s="2">
        <f>SUM(E18,E19,E20)</f>
        <v>19800</v>
      </c>
      <c r="F22" s="2">
        <f>SUM(F18,F19,F20)</f>
        <v>19800</v>
      </c>
      <c r="G22" s="2">
        <f>SUM(G18,G19,G20)</f>
        <v>6821.4</v>
      </c>
      <c r="H22" s="11">
        <f t="shared" si="1"/>
        <v>-12978.6</v>
      </c>
      <c r="I22" s="2">
        <f>(G22/F22)*100</f>
        <v>34.451515151515153</v>
      </c>
      <c r="J22" s="107"/>
    </row>
    <row r="23" spans="1:10" ht="48.75" customHeight="1" x14ac:dyDescent="0.25">
      <c r="A23" s="75"/>
      <c r="B23" s="75"/>
      <c r="C23" s="100" t="s">
        <v>28</v>
      </c>
      <c r="D23" s="40" t="s">
        <v>10</v>
      </c>
      <c r="E23" s="1">
        <v>0</v>
      </c>
      <c r="F23" s="1">
        <v>0</v>
      </c>
      <c r="G23" s="1">
        <v>0</v>
      </c>
      <c r="H23" s="1">
        <f t="shared" si="1"/>
        <v>0</v>
      </c>
      <c r="I23" s="1">
        <v>0</v>
      </c>
      <c r="J23" s="105" t="s">
        <v>94</v>
      </c>
    </row>
    <row r="24" spans="1:10" ht="46.5" customHeight="1" x14ac:dyDescent="0.25">
      <c r="A24" s="75"/>
      <c r="B24" s="75"/>
      <c r="C24" s="100"/>
      <c r="D24" s="40" t="s">
        <v>12</v>
      </c>
      <c r="E24" s="1">
        <v>0</v>
      </c>
      <c r="F24" s="1">
        <v>0</v>
      </c>
      <c r="G24" s="1">
        <v>0</v>
      </c>
      <c r="H24" s="1">
        <f t="shared" si="1"/>
        <v>0</v>
      </c>
      <c r="I24" s="1">
        <v>0</v>
      </c>
      <c r="J24" s="106"/>
    </row>
    <row r="25" spans="1:10" ht="36" customHeight="1" x14ac:dyDescent="0.25">
      <c r="A25" s="75"/>
      <c r="B25" s="75"/>
      <c r="C25" s="100"/>
      <c r="D25" s="40" t="s">
        <v>13</v>
      </c>
      <c r="E25" s="1">
        <v>44243</v>
      </c>
      <c r="F25" s="1">
        <v>44243</v>
      </c>
      <c r="G25" s="27">
        <v>10441.799999999999</v>
      </c>
      <c r="H25" s="1">
        <f t="shared" si="1"/>
        <v>-33801.199999999997</v>
      </c>
      <c r="I25" s="1">
        <f t="shared" si="2"/>
        <v>23.601021630540423</v>
      </c>
      <c r="J25" s="106"/>
    </row>
    <row r="26" spans="1:10" ht="54.75" customHeight="1" x14ac:dyDescent="0.25">
      <c r="A26" s="75"/>
      <c r="B26" s="75"/>
      <c r="C26" s="100"/>
      <c r="D26" s="40" t="s">
        <v>14</v>
      </c>
      <c r="E26" s="1">
        <v>0</v>
      </c>
      <c r="F26" s="1">
        <v>0</v>
      </c>
      <c r="G26" s="1">
        <v>0</v>
      </c>
      <c r="H26" s="1">
        <f t="shared" si="1"/>
        <v>0</v>
      </c>
      <c r="I26" s="1">
        <v>0</v>
      </c>
      <c r="J26" s="106"/>
    </row>
    <row r="27" spans="1:10" ht="60.75" customHeight="1" x14ac:dyDescent="0.25">
      <c r="A27" s="76"/>
      <c r="B27" s="76"/>
      <c r="C27" s="100"/>
      <c r="D27" s="41" t="s">
        <v>16</v>
      </c>
      <c r="E27" s="2">
        <f>SUM(E23,E24,E25)</f>
        <v>44243</v>
      </c>
      <c r="F27" s="2">
        <f>SUM(F23,F24,F25)</f>
        <v>44243</v>
      </c>
      <c r="G27" s="2">
        <f>SUM(G23,G24,G25)</f>
        <v>10441.799999999999</v>
      </c>
      <c r="H27" s="2">
        <f t="shared" si="1"/>
        <v>-33801.199999999997</v>
      </c>
      <c r="I27" s="2">
        <f>(G27/F27)*100</f>
        <v>23.601021630540423</v>
      </c>
      <c r="J27" s="107"/>
    </row>
    <row r="28" spans="1:10" ht="36.75" customHeight="1" x14ac:dyDescent="0.25">
      <c r="A28" s="98" t="s">
        <v>53</v>
      </c>
      <c r="B28" s="80" t="s">
        <v>52</v>
      </c>
      <c r="C28" s="74" t="s">
        <v>50</v>
      </c>
      <c r="D28" s="40" t="s">
        <v>10</v>
      </c>
      <c r="E28" s="1">
        <v>0</v>
      </c>
      <c r="F28" s="1">
        <v>0</v>
      </c>
      <c r="G28" s="1">
        <v>0</v>
      </c>
      <c r="H28" s="1">
        <f t="shared" si="1"/>
        <v>0</v>
      </c>
      <c r="I28" s="1">
        <v>0</v>
      </c>
      <c r="J28" s="79" t="s">
        <v>88</v>
      </c>
    </row>
    <row r="29" spans="1:10" ht="48.75" customHeight="1" x14ac:dyDescent="0.25">
      <c r="A29" s="75"/>
      <c r="B29" s="75"/>
      <c r="C29" s="77"/>
      <c r="D29" s="40" t="s">
        <v>12</v>
      </c>
      <c r="E29" s="1">
        <v>67417.7</v>
      </c>
      <c r="F29" s="1">
        <v>67417.7</v>
      </c>
      <c r="G29" s="1">
        <v>6803.4</v>
      </c>
      <c r="H29" s="1">
        <f t="shared" si="1"/>
        <v>-60614.299999999996</v>
      </c>
      <c r="I29" s="1">
        <f t="shared" ref="I29" si="3">(G29/F29)*100</f>
        <v>10.091415162487003</v>
      </c>
      <c r="J29" s="75"/>
    </row>
    <row r="30" spans="1:10" ht="27.75" customHeight="1" x14ac:dyDescent="0.25">
      <c r="A30" s="75"/>
      <c r="B30" s="75"/>
      <c r="C30" s="77"/>
      <c r="D30" s="40" t="s">
        <v>13</v>
      </c>
      <c r="E30" s="1">
        <v>0</v>
      </c>
      <c r="F30" s="1">
        <v>0</v>
      </c>
      <c r="G30" s="1">
        <v>0</v>
      </c>
      <c r="H30" s="1">
        <f t="shared" si="1"/>
        <v>0</v>
      </c>
      <c r="I30" s="1">
        <v>0</v>
      </c>
      <c r="J30" s="75"/>
    </row>
    <row r="31" spans="1:10" ht="47.25" customHeight="1" x14ac:dyDescent="0.25">
      <c r="A31" s="75"/>
      <c r="B31" s="75"/>
      <c r="C31" s="77"/>
      <c r="D31" s="40" t="s">
        <v>14</v>
      </c>
      <c r="E31" s="1">
        <v>0</v>
      </c>
      <c r="F31" s="1">
        <v>0</v>
      </c>
      <c r="G31" s="1">
        <v>0</v>
      </c>
      <c r="H31" s="1">
        <f t="shared" si="1"/>
        <v>0</v>
      </c>
      <c r="I31" s="1">
        <v>0</v>
      </c>
      <c r="J31" s="75"/>
    </row>
    <row r="32" spans="1:10" ht="33.75" customHeight="1" x14ac:dyDescent="0.25">
      <c r="A32" s="76"/>
      <c r="B32" s="76"/>
      <c r="C32" s="78"/>
      <c r="D32" s="41" t="s">
        <v>16</v>
      </c>
      <c r="E32" s="2">
        <f>E29</f>
        <v>67417.7</v>
      </c>
      <c r="F32" s="2">
        <f>F29</f>
        <v>67417.7</v>
      </c>
      <c r="G32" s="2">
        <f>G29</f>
        <v>6803.4</v>
      </c>
      <c r="H32" s="2">
        <f t="shared" si="1"/>
        <v>-60614.299999999996</v>
      </c>
      <c r="I32" s="2">
        <f>(G32/F32)*100</f>
        <v>10.091415162487003</v>
      </c>
      <c r="J32" s="76"/>
    </row>
    <row r="33" spans="1:13" ht="36" customHeight="1" x14ac:dyDescent="0.25">
      <c r="A33" s="81" t="s">
        <v>61</v>
      </c>
      <c r="B33" s="82"/>
      <c r="C33" s="83"/>
      <c r="D33" s="50" t="s">
        <v>10</v>
      </c>
      <c r="E33" s="2">
        <f>E13+E18+E23</f>
        <v>8836.2999999999993</v>
      </c>
      <c r="F33" s="2">
        <f>F13+F18+F23</f>
        <v>9184.1</v>
      </c>
      <c r="G33" s="2">
        <f>G13+G18+G23</f>
        <v>1858.4</v>
      </c>
      <c r="H33" s="2">
        <f t="shared" si="1"/>
        <v>-7325.7000000000007</v>
      </c>
      <c r="I33" s="2">
        <f t="shared" si="0"/>
        <v>20.234971309110311</v>
      </c>
      <c r="J33" s="73" t="s">
        <v>11</v>
      </c>
    </row>
    <row r="34" spans="1:13" ht="47.25" x14ac:dyDescent="0.25">
      <c r="A34" s="84"/>
      <c r="B34" s="85"/>
      <c r="C34" s="86"/>
      <c r="D34" s="50" t="s">
        <v>12</v>
      </c>
      <c r="E34" s="2">
        <f>E14+E19+E24+E29</f>
        <v>82694.8</v>
      </c>
      <c r="F34" s="2">
        <f>F14+F19+F24+F29</f>
        <v>82694.8</v>
      </c>
      <c r="G34" s="2">
        <f>G14+G19+G24+G29</f>
        <v>9021.2999999999993</v>
      </c>
      <c r="H34" s="2">
        <f t="shared" si="1"/>
        <v>-73673.5</v>
      </c>
      <c r="I34" s="2">
        <f t="shared" si="0"/>
        <v>10.909150273052234</v>
      </c>
      <c r="J34" s="73" t="s">
        <v>11</v>
      </c>
      <c r="L34" s="31"/>
      <c r="M34" s="31"/>
    </row>
    <row r="35" spans="1:13" ht="15.75" x14ac:dyDescent="0.25">
      <c r="A35" s="84"/>
      <c r="B35" s="85"/>
      <c r="C35" s="86"/>
      <c r="D35" s="50" t="s">
        <v>13</v>
      </c>
      <c r="E35" s="2">
        <f>E15+E20+E25</f>
        <v>204618.3</v>
      </c>
      <c r="F35" s="2">
        <f>F15+F20+F25</f>
        <v>204618.3</v>
      </c>
      <c r="G35" s="2">
        <f>G15+G20+G25</f>
        <v>57491.3</v>
      </c>
      <c r="H35" s="2">
        <f t="shared" si="1"/>
        <v>-147127</v>
      </c>
      <c r="I35" s="2">
        <f t="shared" si="0"/>
        <v>28.096851552378261</v>
      </c>
      <c r="J35" s="73" t="s">
        <v>11</v>
      </c>
      <c r="L35" s="32"/>
      <c r="M35" s="32"/>
    </row>
    <row r="36" spans="1:13" ht="47.25" x14ac:dyDescent="0.25">
      <c r="A36" s="84"/>
      <c r="B36" s="85"/>
      <c r="C36" s="86"/>
      <c r="D36" s="50" t="s">
        <v>14</v>
      </c>
      <c r="E36" s="2">
        <f>SUM(E16,E21,E26)</f>
        <v>0</v>
      </c>
      <c r="F36" s="2">
        <f>SUM(F16,F21,F26)</f>
        <v>0</v>
      </c>
      <c r="G36" s="2">
        <f>SUM(G16,G26,G21)</f>
        <v>0</v>
      </c>
      <c r="H36" s="2">
        <f>G36-F36</f>
        <v>0</v>
      </c>
      <c r="I36" s="2">
        <v>0</v>
      </c>
      <c r="J36" s="73" t="s">
        <v>11</v>
      </c>
      <c r="L36" s="32"/>
      <c r="M36" s="32"/>
    </row>
    <row r="37" spans="1:13" ht="20.25" customHeight="1" x14ac:dyDescent="0.25">
      <c r="A37" s="87"/>
      <c r="B37" s="88"/>
      <c r="C37" s="89"/>
      <c r="D37" s="50" t="s">
        <v>16</v>
      </c>
      <c r="E37" s="2">
        <f>SUM(E33,E34,E35)</f>
        <v>296149.40000000002</v>
      </c>
      <c r="F37" s="2">
        <f>SUM(F33,F34,F35)</f>
        <v>296497.2</v>
      </c>
      <c r="G37" s="47">
        <f>SUM(G33,G34,G35,G36)</f>
        <v>68371</v>
      </c>
      <c r="H37" s="2">
        <f t="shared" si="1"/>
        <v>-228126.2</v>
      </c>
      <c r="I37" s="2">
        <f>(G37/F37)*100</f>
        <v>23.059576953846445</v>
      </c>
      <c r="J37" s="73" t="s">
        <v>11</v>
      </c>
      <c r="L37" s="32"/>
      <c r="M37" s="32"/>
    </row>
    <row r="38" spans="1:13" ht="27.75" customHeight="1" x14ac:dyDescent="0.25">
      <c r="A38" s="90" t="s">
        <v>15</v>
      </c>
      <c r="B38" s="91"/>
      <c r="C38" s="91"/>
      <c r="D38" s="91"/>
      <c r="E38" s="91"/>
      <c r="F38" s="91"/>
      <c r="G38" s="91"/>
      <c r="H38" s="91"/>
      <c r="I38" s="91"/>
      <c r="J38" s="91"/>
      <c r="K38" s="52"/>
      <c r="L38" s="52"/>
      <c r="M38" s="53"/>
    </row>
    <row r="39" spans="1:13" ht="15" customHeight="1" x14ac:dyDescent="0.25">
      <c r="A39" s="92"/>
      <c r="B39" s="95" t="s">
        <v>55</v>
      </c>
      <c r="C39" s="54"/>
      <c r="D39" s="55" t="s">
        <v>56</v>
      </c>
      <c r="E39" s="56">
        <f>E40+E41+E42+E43</f>
        <v>0</v>
      </c>
      <c r="F39" s="56">
        <f t="shared" ref="F39:M39" si="4">F40+F41+F42</f>
        <v>0</v>
      </c>
      <c r="G39" s="56">
        <f t="shared" si="4"/>
        <v>0</v>
      </c>
      <c r="H39" s="56">
        <f t="shared" si="4"/>
        <v>0</v>
      </c>
      <c r="I39" s="56">
        <f t="shared" si="4"/>
        <v>0</v>
      </c>
      <c r="J39" s="56" t="s">
        <v>11</v>
      </c>
      <c r="K39" s="56">
        <f t="shared" si="4"/>
        <v>0</v>
      </c>
      <c r="L39" s="56">
        <f t="shared" si="4"/>
        <v>0</v>
      </c>
      <c r="M39" s="56">
        <f t="shared" si="4"/>
        <v>0</v>
      </c>
    </row>
    <row r="40" spans="1:13" ht="33" customHeight="1" x14ac:dyDescent="0.25">
      <c r="A40" s="93"/>
      <c r="B40" s="96"/>
      <c r="C40" s="54"/>
      <c r="D40" s="55" t="s">
        <v>10</v>
      </c>
      <c r="E40" s="56">
        <f>SUM(F40:M40)</f>
        <v>0</v>
      </c>
      <c r="F40" s="56">
        <v>0</v>
      </c>
      <c r="G40" s="56">
        <v>0</v>
      </c>
      <c r="H40" s="56">
        <v>0</v>
      </c>
      <c r="I40" s="56">
        <v>0</v>
      </c>
      <c r="J40" s="56" t="s">
        <v>11</v>
      </c>
      <c r="K40" s="56">
        <v>0</v>
      </c>
      <c r="L40" s="56">
        <v>0</v>
      </c>
      <c r="M40" s="56">
        <v>0</v>
      </c>
    </row>
    <row r="41" spans="1:13" ht="44.25" customHeight="1" x14ac:dyDescent="0.25">
      <c r="A41" s="93"/>
      <c r="B41" s="96"/>
      <c r="C41" s="54"/>
      <c r="D41" s="55" t="s">
        <v>12</v>
      </c>
      <c r="E41" s="56">
        <f>SUM(F41:M41)</f>
        <v>0</v>
      </c>
      <c r="F41" s="56">
        <v>0</v>
      </c>
      <c r="G41" s="56">
        <v>0</v>
      </c>
      <c r="H41" s="56">
        <v>0</v>
      </c>
      <c r="I41" s="56">
        <v>0</v>
      </c>
      <c r="J41" s="56" t="s">
        <v>11</v>
      </c>
      <c r="K41" s="56">
        <v>0</v>
      </c>
      <c r="L41" s="56">
        <v>0</v>
      </c>
      <c r="M41" s="56">
        <v>0</v>
      </c>
    </row>
    <row r="42" spans="1:13" ht="30" customHeight="1" x14ac:dyDescent="0.25">
      <c r="A42" s="93"/>
      <c r="B42" s="96"/>
      <c r="C42" s="54"/>
      <c r="D42" s="55" t="s">
        <v>57</v>
      </c>
      <c r="E42" s="56">
        <f>SUM(F42:M42)</f>
        <v>0</v>
      </c>
      <c r="F42" s="57">
        <v>0</v>
      </c>
      <c r="G42" s="57">
        <v>0</v>
      </c>
      <c r="H42" s="57">
        <v>0</v>
      </c>
      <c r="I42" s="57">
        <v>0</v>
      </c>
      <c r="J42" s="56" t="s">
        <v>11</v>
      </c>
      <c r="K42" s="57">
        <v>0</v>
      </c>
      <c r="L42" s="57">
        <v>0</v>
      </c>
      <c r="M42" s="57">
        <v>0</v>
      </c>
    </row>
    <row r="43" spans="1:13" ht="59.25" customHeight="1" x14ac:dyDescent="0.25">
      <c r="A43" s="94"/>
      <c r="B43" s="97"/>
      <c r="C43" s="54"/>
      <c r="D43" s="55" t="s">
        <v>14</v>
      </c>
      <c r="E43" s="56">
        <f>SUM(F43:M43)</f>
        <v>0</v>
      </c>
      <c r="F43" s="57">
        <v>0</v>
      </c>
      <c r="G43" s="57">
        <v>0</v>
      </c>
      <c r="H43" s="57">
        <v>0</v>
      </c>
      <c r="I43" s="57">
        <v>0</v>
      </c>
      <c r="J43" s="56" t="s">
        <v>11</v>
      </c>
      <c r="K43" s="57">
        <v>0</v>
      </c>
      <c r="L43" s="57">
        <v>0</v>
      </c>
      <c r="M43" s="57">
        <v>0</v>
      </c>
    </row>
    <row r="44" spans="1:13" ht="15.75" x14ac:dyDescent="0.25">
      <c r="A44" s="99" t="s">
        <v>66</v>
      </c>
      <c r="B44" s="99"/>
      <c r="C44" s="99"/>
      <c r="D44" s="99"/>
      <c r="E44" s="99"/>
      <c r="F44" s="99"/>
      <c r="G44" s="99"/>
      <c r="H44" s="99"/>
      <c r="I44" s="99"/>
      <c r="J44" s="99"/>
      <c r="L44" s="32"/>
      <c r="M44" s="32"/>
    </row>
    <row r="45" spans="1:13" ht="31.5" x14ac:dyDescent="0.25">
      <c r="A45" s="125" t="s">
        <v>59</v>
      </c>
      <c r="B45" s="108" t="s">
        <v>58</v>
      </c>
      <c r="C45" s="108" t="s">
        <v>60</v>
      </c>
      <c r="D45" s="44" t="s">
        <v>10</v>
      </c>
      <c r="E45" s="43">
        <v>0</v>
      </c>
      <c r="F45" s="43">
        <v>0</v>
      </c>
      <c r="G45" s="43">
        <v>0</v>
      </c>
      <c r="H45" s="43">
        <f>G45-F45</f>
        <v>0</v>
      </c>
      <c r="I45" s="43">
        <v>0</v>
      </c>
      <c r="J45" s="74" t="s">
        <v>84</v>
      </c>
    </row>
    <row r="46" spans="1:13" ht="47.25" x14ac:dyDescent="0.25">
      <c r="A46" s="125"/>
      <c r="B46" s="108"/>
      <c r="C46" s="108"/>
      <c r="D46" s="44" t="s">
        <v>12</v>
      </c>
      <c r="E46" s="43">
        <v>4593.7</v>
      </c>
      <c r="F46" s="43">
        <v>4593.7</v>
      </c>
      <c r="G46" s="43">
        <v>0</v>
      </c>
      <c r="H46" s="43">
        <f>G46-F46</f>
        <v>-4593.7</v>
      </c>
      <c r="I46" s="43">
        <f t="shared" ref="I46:I54" si="5">(G46/F46)*100</f>
        <v>0</v>
      </c>
      <c r="J46" s="75"/>
    </row>
    <row r="47" spans="1:13" ht="30" customHeight="1" x14ac:dyDescent="0.25">
      <c r="A47" s="125"/>
      <c r="B47" s="108"/>
      <c r="C47" s="108"/>
      <c r="D47" s="44" t="s">
        <v>13</v>
      </c>
      <c r="E47" s="43">
        <v>1147.9000000000001</v>
      </c>
      <c r="F47" s="43">
        <v>1147.9000000000001</v>
      </c>
      <c r="G47" s="43">
        <v>0</v>
      </c>
      <c r="H47" s="43">
        <f>G47-F47</f>
        <v>-1147.9000000000001</v>
      </c>
      <c r="I47" s="43">
        <f t="shared" si="5"/>
        <v>0</v>
      </c>
      <c r="J47" s="75"/>
    </row>
    <row r="48" spans="1:13" ht="47.25" x14ac:dyDescent="0.25">
      <c r="A48" s="125"/>
      <c r="B48" s="108"/>
      <c r="C48" s="108"/>
      <c r="D48" s="44" t="s">
        <v>14</v>
      </c>
      <c r="E48" s="43">
        <v>0</v>
      </c>
      <c r="F48" s="43">
        <v>0</v>
      </c>
      <c r="G48" s="43">
        <v>0</v>
      </c>
      <c r="H48" s="43">
        <f t="shared" ref="H48:H54" si="6">G48-F48</f>
        <v>0</v>
      </c>
      <c r="I48" s="43">
        <v>0</v>
      </c>
      <c r="J48" s="75"/>
    </row>
    <row r="49" spans="1:10" ht="26.25" customHeight="1" x14ac:dyDescent="0.25">
      <c r="A49" s="125"/>
      <c r="B49" s="108"/>
      <c r="C49" s="108"/>
      <c r="D49" s="45" t="s">
        <v>16</v>
      </c>
      <c r="E49" s="46">
        <f>SUM(E45,E46,E47,E48)</f>
        <v>5741.6</v>
      </c>
      <c r="F49" s="46">
        <f>SUM(F45,F46,F47,F48)</f>
        <v>5741.6</v>
      </c>
      <c r="G49" s="46">
        <f>SUM(G45,G46,G47,G48)</f>
        <v>0</v>
      </c>
      <c r="H49" s="46">
        <f t="shared" si="6"/>
        <v>-5741.6</v>
      </c>
      <c r="I49" s="46">
        <f>G49/F49*100</f>
        <v>0</v>
      </c>
      <c r="J49" s="76"/>
    </row>
    <row r="50" spans="1:10" ht="31.5" x14ac:dyDescent="0.25">
      <c r="A50" s="99" t="s">
        <v>62</v>
      </c>
      <c r="B50" s="99"/>
      <c r="C50" s="99"/>
      <c r="D50" s="49" t="s">
        <v>10</v>
      </c>
      <c r="E50" s="46">
        <f t="shared" ref="E50:G53" si="7">E45</f>
        <v>0</v>
      </c>
      <c r="F50" s="46">
        <f t="shared" si="7"/>
        <v>0</v>
      </c>
      <c r="G50" s="46">
        <f t="shared" si="7"/>
        <v>0</v>
      </c>
      <c r="H50" s="46">
        <f t="shared" si="6"/>
        <v>0</v>
      </c>
      <c r="I50" s="46">
        <v>0</v>
      </c>
      <c r="J50" s="73" t="s">
        <v>11</v>
      </c>
    </row>
    <row r="51" spans="1:10" ht="47.25" x14ac:dyDescent="0.25">
      <c r="A51" s="99"/>
      <c r="B51" s="99"/>
      <c r="C51" s="99"/>
      <c r="D51" s="49" t="s">
        <v>12</v>
      </c>
      <c r="E51" s="46">
        <f>E46</f>
        <v>4593.7</v>
      </c>
      <c r="F51" s="46">
        <f t="shared" si="7"/>
        <v>4593.7</v>
      </c>
      <c r="G51" s="46">
        <f t="shared" si="7"/>
        <v>0</v>
      </c>
      <c r="H51" s="46">
        <f t="shared" si="6"/>
        <v>-4593.7</v>
      </c>
      <c r="I51" s="46">
        <f t="shared" si="5"/>
        <v>0</v>
      </c>
      <c r="J51" s="73" t="s">
        <v>11</v>
      </c>
    </row>
    <row r="52" spans="1:10" ht="15.75" x14ac:dyDescent="0.25">
      <c r="A52" s="99"/>
      <c r="B52" s="99"/>
      <c r="C52" s="99"/>
      <c r="D52" s="49" t="s">
        <v>13</v>
      </c>
      <c r="E52" s="46">
        <f t="shared" si="7"/>
        <v>1147.9000000000001</v>
      </c>
      <c r="F52" s="46">
        <f t="shared" si="7"/>
        <v>1147.9000000000001</v>
      </c>
      <c r="G52" s="46">
        <f t="shared" si="7"/>
        <v>0</v>
      </c>
      <c r="H52" s="46">
        <f t="shared" si="6"/>
        <v>-1147.9000000000001</v>
      </c>
      <c r="I52" s="46">
        <f t="shared" si="5"/>
        <v>0</v>
      </c>
      <c r="J52" s="73" t="s">
        <v>11</v>
      </c>
    </row>
    <row r="53" spans="1:10" ht="47.25" x14ac:dyDescent="0.25">
      <c r="A53" s="99"/>
      <c r="B53" s="99"/>
      <c r="C53" s="99"/>
      <c r="D53" s="49" t="s">
        <v>14</v>
      </c>
      <c r="E53" s="46">
        <f t="shared" si="7"/>
        <v>0</v>
      </c>
      <c r="F53" s="46">
        <f t="shared" si="7"/>
        <v>0</v>
      </c>
      <c r="G53" s="46">
        <f t="shared" si="7"/>
        <v>0</v>
      </c>
      <c r="H53" s="46">
        <f t="shared" si="6"/>
        <v>0</v>
      </c>
      <c r="I53" s="46">
        <v>0</v>
      </c>
      <c r="J53" s="73" t="s">
        <v>11</v>
      </c>
    </row>
    <row r="54" spans="1:10" ht="22.5" customHeight="1" x14ac:dyDescent="0.25">
      <c r="A54" s="99"/>
      <c r="B54" s="99"/>
      <c r="C54" s="99"/>
      <c r="D54" s="49" t="s">
        <v>16</v>
      </c>
      <c r="E54" s="46">
        <f>SUM(E50,E51,E52,E53)</f>
        <v>5741.6</v>
      </c>
      <c r="F54" s="46">
        <f>SUM(F50,F51,F52,F53)</f>
        <v>5741.6</v>
      </c>
      <c r="G54" s="46">
        <f>SUM(G50,G51,G52,G53)</f>
        <v>0</v>
      </c>
      <c r="H54" s="46">
        <f t="shared" si="6"/>
        <v>-5741.6</v>
      </c>
      <c r="I54" s="46">
        <f t="shared" si="5"/>
        <v>0</v>
      </c>
      <c r="J54" s="73" t="s">
        <v>11</v>
      </c>
    </row>
    <row r="55" spans="1:10" ht="25.5" customHeight="1" x14ac:dyDescent="0.25">
      <c r="A55" s="90" t="s">
        <v>15</v>
      </c>
      <c r="B55" s="91"/>
      <c r="C55" s="91"/>
      <c r="D55" s="91"/>
      <c r="E55" s="91"/>
      <c r="F55" s="91"/>
      <c r="G55" s="91"/>
      <c r="H55" s="91"/>
      <c r="I55" s="91"/>
      <c r="J55" s="91"/>
    </row>
    <row r="56" spans="1:10" ht="33.75" customHeight="1" x14ac:dyDescent="0.25">
      <c r="A56" s="92"/>
      <c r="B56" s="95" t="s">
        <v>55</v>
      </c>
      <c r="C56" s="54"/>
      <c r="D56" s="55" t="s">
        <v>56</v>
      </c>
      <c r="E56" s="56">
        <f>E57+E58+E59+E60</f>
        <v>5741.6</v>
      </c>
      <c r="F56" s="56">
        <f>F57+F58+F59+F60</f>
        <v>0</v>
      </c>
      <c r="G56" s="56">
        <f t="shared" ref="G56:I56" si="8">G57+G58+G59</f>
        <v>0</v>
      </c>
      <c r="H56" s="56">
        <f t="shared" si="8"/>
        <v>0</v>
      </c>
      <c r="I56" s="56">
        <f t="shared" si="8"/>
        <v>0</v>
      </c>
      <c r="J56" s="56" t="s">
        <v>11</v>
      </c>
    </row>
    <row r="57" spans="1:10" ht="30.75" customHeight="1" x14ac:dyDescent="0.25">
      <c r="A57" s="93"/>
      <c r="B57" s="96"/>
      <c r="C57" s="54"/>
      <c r="D57" s="55" t="s">
        <v>10</v>
      </c>
      <c r="E57" s="56">
        <f>SUM(F57:M57)</f>
        <v>0</v>
      </c>
      <c r="F57" s="56">
        <v>0</v>
      </c>
      <c r="G57" s="56">
        <v>0</v>
      </c>
      <c r="H57" s="56">
        <v>0</v>
      </c>
      <c r="I57" s="56">
        <v>0</v>
      </c>
      <c r="J57" s="56" t="s">
        <v>11</v>
      </c>
    </row>
    <row r="58" spans="1:10" ht="47.25" x14ac:dyDescent="0.25">
      <c r="A58" s="93"/>
      <c r="B58" s="96"/>
      <c r="C58" s="54"/>
      <c r="D58" s="55" t="s">
        <v>12</v>
      </c>
      <c r="E58" s="56">
        <v>4593.7</v>
      </c>
      <c r="F58" s="56">
        <v>0</v>
      </c>
      <c r="G58" s="56">
        <v>0</v>
      </c>
      <c r="H58" s="56">
        <v>0</v>
      </c>
      <c r="I58" s="56">
        <v>0</v>
      </c>
      <c r="J58" s="56" t="s">
        <v>11</v>
      </c>
    </row>
    <row r="59" spans="1:10" ht="15.75" x14ac:dyDescent="0.25">
      <c r="A59" s="93"/>
      <c r="B59" s="96"/>
      <c r="C59" s="54"/>
      <c r="D59" s="55" t="s">
        <v>57</v>
      </c>
      <c r="E59" s="56">
        <v>1147.9000000000001</v>
      </c>
      <c r="F59" s="57">
        <v>0</v>
      </c>
      <c r="G59" s="57">
        <v>0</v>
      </c>
      <c r="H59" s="57">
        <v>0</v>
      </c>
      <c r="I59" s="57">
        <v>0</v>
      </c>
      <c r="J59" s="56" t="s">
        <v>11</v>
      </c>
    </row>
    <row r="60" spans="1:10" ht="47.25" x14ac:dyDescent="0.25">
      <c r="A60" s="94"/>
      <c r="B60" s="97"/>
      <c r="C60" s="54"/>
      <c r="D60" s="55" t="s">
        <v>14</v>
      </c>
      <c r="E60" s="56">
        <f>SUM(F60:M60)</f>
        <v>0</v>
      </c>
      <c r="F60" s="57">
        <v>0</v>
      </c>
      <c r="G60" s="57">
        <v>0</v>
      </c>
      <c r="H60" s="57">
        <v>0</v>
      </c>
      <c r="I60" s="57">
        <v>0</v>
      </c>
      <c r="J60" s="56" t="s">
        <v>11</v>
      </c>
    </row>
    <row r="61" spans="1:10" ht="24.75" customHeight="1" x14ac:dyDescent="0.25">
      <c r="A61" s="99" t="s">
        <v>67</v>
      </c>
      <c r="B61" s="99"/>
      <c r="C61" s="99"/>
      <c r="D61" s="99"/>
      <c r="E61" s="99"/>
      <c r="F61" s="99"/>
      <c r="G61" s="99"/>
      <c r="H61" s="99"/>
      <c r="I61" s="99"/>
      <c r="J61" s="99"/>
    </row>
    <row r="62" spans="1:10" ht="31.5" x14ac:dyDescent="0.25">
      <c r="A62" s="125" t="s">
        <v>64</v>
      </c>
      <c r="B62" s="108" t="s">
        <v>63</v>
      </c>
      <c r="C62" s="108" t="s">
        <v>60</v>
      </c>
      <c r="D62" s="44" t="s">
        <v>10</v>
      </c>
      <c r="E62" s="43">
        <v>0</v>
      </c>
      <c r="F62" s="43">
        <v>0</v>
      </c>
      <c r="G62" s="43">
        <v>0</v>
      </c>
      <c r="H62" s="43">
        <f>G62-F62</f>
        <v>0</v>
      </c>
      <c r="I62" s="43">
        <v>0</v>
      </c>
      <c r="J62" s="80" t="s">
        <v>89</v>
      </c>
    </row>
    <row r="63" spans="1:10" ht="47.25" x14ac:dyDescent="0.25">
      <c r="A63" s="125"/>
      <c r="B63" s="108"/>
      <c r="C63" s="108"/>
      <c r="D63" s="44" t="s">
        <v>12</v>
      </c>
      <c r="E63" s="43">
        <v>103610</v>
      </c>
      <c r="F63" s="43">
        <v>103610</v>
      </c>
      <c r="G63" s="43">
        <v>53697.8</v>
      </c>
      <c r="H63" s="43">
        <f>G63-F63</f>
        <v>-49912.2</v>
      </c>
      <c r="I63" s="43">
        <f>(G63/F63)*100</f>
        <v>51.826850690087831</v>
      </c>
      <c r="J63" s="75"/>
    </row>
    <row r="64" spans="1:10" ht="15.75" x14ac:dyDescent="0.25">
      <c r="A64" s="125"/>
      <c r="B64" s="108"/>
      <c r="C64" s="108"/>
      <c r="D64" s="44" t="s">
        <v>13</v>
      </c>
      <c r="E64" s="43">
        <v>0</v>
      </c>
      <c r="F64" s="43">
        <v>0</v>
      </c>
      <c r="G64" s="43">
        <v>0</v>
      </c>
      <c r="H64" s="43">
        <f>G64-F64</f>
        <v>0</v>
      </c>
      <c r="I64" s="43">
        <v>0</v>
      </c>
      <c r="J64" s="75"/>
    </row>
    <row r="65" spans="1:10" ht="50.25" customHeight="1" x14ac:dyDescent="0.25">
      <c r="A65" s="125"/>
      <c r="B65" s="108"/>
      <c r="C65" s="108"/>
      <c r="D65" s="44" t="s">
        <v>14</v>
      </c>
      <c r="E65" s="43">
        <v>0</v>
      </c>
      <c r="F65" s="43">
        <v>0</v>
      </c>
      <c r="G65" s="43">
        <v>0</v>
      </c>
      <c r="H65" s="43">
        <f>G65-F65</f>
        <v>0</v>
      </c>
      <c r="I65" s="43">
        <v>0</v>
      </c>
      <c r="J65" s="75"/>
    </row>
    <row r="66" spans="1:10" ht="15" customHeight="1" x14ac:dyDescent="0.25">
      <c r="A66" s="125"/>
      <c r="B66" s="108"/>
      <c r="C66" s="108"/>
      <c r="D66" s="49" t="s">
        <v>16</v>
      </c>
      <c r="E66" s="46">
        <f>SUM(E62,E63,E64,E65)</f>
        <v>103610</v>
      </c>
      <c r="F66" s="46">
        <f>SUM(F62,F63,F64,F65)</f>
        <v>103610</v>
      </c>
      <c r="G66" s="46">
        <f>SUM(G62,G63,G64,G65)</f>
        <v>53697.8</v>
      </c>
      <c r="H66" s="46">
        <f t="shared" ref="H66:H71" si="9">G66-F66</f>
        <v>-49912.2</v>
      </c>
      <c r="I66" s="46">
        <f>G66/F66*100</f>
        <v>51.826850690087831</v>
      </c>
      <c r="J66" s="76"/>
    </row>
    <row r="67" spans="1:10" ht="30" customHeight="1" x14ac:dyDescent="0.25">
      <c r="A67" s="99" t="s">
        <v>68</v>
      </c>
      <c r="B67" s="99"/>
      <c r="C67" s="99"/>
      <c r="D67" s="49" t="s">
        <v>10</v>
      </c>
      <c r="E67" s="46">
        <f t="shared" ref="E67:G70" si="10">E62</f>
        <v>0</v>
      </c>
      <c r="F67" s="46">
        <f t="shared" si="10"/>
        <v>0</v>
      </c>
      <c r="G67" s="46">
        <f t="shared" si="10"/>
        <v>0</v>
      </c>
      <c r="H67" s="46">
        <f>G67-F67</f>
        <v>0</v>
      </c>
      <c r="I67" s="46">
        <v>0</v>
      </c>
      <c r="J67" s="72" t="s">
        <v>11</v>
      </c>
    </row>
    <row r="68" spans="1:10" ht="47.25" customHeight="1" x14ac:dyDescent="0.25">
      <c r="A68" s="99"/>
      <c r="B68" s="99"/>
      <c r="C68" s="99"/>
      <c r="D68" s="49" t="s">
        <v>12</v>
      </c>
      <c r="E68" s="46">
        <f t="shared" si="10"/>
        <v>103610</v>
      </c>
      <c r="F68" s="46">
        <f t="shared" si="10"/>
        <v>103610</v>
      </c>
      <c r="G68" s="46">
        <f t="shared" si="10"/>
        <v>53697.8</v>
      </c>
      <c r="H68" s="46">
        <f t="shared" si="9"/>
        <v>-49912.2</v>
      </c>
      <c r="I68" s="46">
        <f>(G68/F68)*100</f>
        <v>51.826850690087831</v>
      </c>
      <c r="J68" s="72" t="s">
        <v>11</v>
      </c>
    </row>
    <row r="69" spans="1:10" ht="27" customHeight="1" x14ac:dyDescent="0.25">
      <c r="A69" s="99"/>
      <c r="B69" s="99"/>
      <c r="C69" s="99"/>
      <c r="D69" s="49" t="s">
        <v>13</v>
      </c>
      <c r="E69" s="46">
        <f t="shared" si="10"/>
        <v>0</v>
      </c>
      <c r="F69" s="46">
        <f t="shared" si="10"/>
        <v>0</v>
      </c>
      <c r="G69" s="46">
        <f t="shared" si="10"/>
        <v>0</v>
      </c>
      <c r="H69" s="46">
        <f t="shared" si="9"/>
        <v>0</v>
      </c>
      <c r="I69" s="46">
        <v>0</v>
      </c>
      <c r="J69" s="72" t="s">
        <v>11</v>
      </c>
    </row>
    <row r="70" spans="1:10" ht="48.75" customHeight="1" x14ac:dyDescent="0.25">
      <c r="A70" s="99"/>
      <c r="B70" s="99"/>
      <c r="C70" s="99"/>
      <c r="D70" s="49" t="s">
        <v>14</v>
      </c>
      <c r="E70" s="46">
        <f t="shared" si="10"/>
        <v>0</v>
      </c>
      <c r="F70" s="46">
        <f t="shared" si="10"/>
        <v>0</v>
      </c>
      <c r="G70" s="46">
        <f t="shared" si="10"/>
        <v>0</v>
      </c>
      <c r="H70" s="46">
        <f>G70-F70</f>
        <v>0</v>
      </c>
      <c r="I70" s="46">
        <v>0</v>
      </c>
      <c r="J70" s="72" t="s">
        <v>11</v>
      </c>
    </row>
    <row r="71" spans="1:10" ht="18" customHeight="1" x14ac:dyDescent="0.25">
      <c r="A71" s="99"/>
      <c r="B71" s="99"/>
      <c r="C71" s="99"/>
      <c r="D71" s="49" t="s">
        <v>16</v>
      </c>
      <c r="E71" s="46">
        <f>SUM(E67,E68,E69,E70)</f>
        <v>103610</v>
      </c>
      <c r="F71" s="46">
        <f>SUM(F67,F68,F69,F70)</f>
        <v>103610</v>
      </c>
      <c r="G71" s="46">
        <f>SUM(G67,G68,G69,G70)</f>
        <v>53697.8</v>
      </c>
      <c r="H71" s="46">
        <f t="shared" si="9"/>
        <v>-49912.2</v>
      </c>
      <c r="I71" s="46">
        <f>G71/F71*100</f>
        <v>51.826850690087831</v>
      </c>
      <c r="J71" s="72" t="s">
        <v>11</v>
      </c>
    </row>
    <row r="72" spans="1:10" ht="21" customHeight="1" x14ac:dyDescent="0.25">
      <c r="A72" s="90" t="s">
        <v>15</v>
      </c>
      <c r="B72" s="91"/>
      <c r="C72" s="91"/>
      <c r="D72" s="91"/>
      <c r="E72" s="91"/>
      <c r="F72" s="91"/>
      <c r="G72" s="91"/>
      <c r="H72" s="91"/>
      <c r="I72" s="91"/>
      <c r="J72" s="91"/>
    </row>
    <row r="73" spans="1:10" ht="24.75" customHeight="1" x14ac:dyDescent="0.25">
      <c r="A73" s="92"/>
      <c r="B73" s="95" t="s">
        <v>55</v>
      </c>
      <c r="C73" s="54"/>
      <c r="D73" s="55" t="s">
        <v>56</v>
      </c>
      <c r="E73" s="56">
        <f>E74+E75+E76+E77</f>
        <v>0</v>
      </c>
      <c r="F73" s="56">
        <f t="shared" ref="F73:I73" si="11">F74+F75+F76</f>
        <v>0</v>
      </c>
      <c r="G73" s="56">
        <f t="shared" si="11"/>
        <v>0</v>
      </c>
      <c r="H73" s="56">
        <f t="shared" si="11"/>
        <v>0</v>
      </c>
      <c r="I73" s="56">
        <f t="shared" si="11"/>
        <v>0</v>
      </c>
      <c r="J73" s="56" t="s">
        <v>11</v>
      </c>
    </row>
    <row r="74" spans="1:10" ht="31.5" x14ac:dyDescent="0.25">
      <c r="A74" s="93"/>
      <c r="B74" s="96"/>
      <c r="C74" s="54"/>
      <c r="D74" s="55" t="s">
        <v>10</v>
      </c>
      <c r="E74" s="56">
        <f>SUM(F74:M74)</f>
        <v>0</v>
      </c>
      <c r="F74" s="56">
        <v>0</v>
      </c>
      <c r="G74" s="56">
        <v>0</v>
      </c>
      <c r="H74" s="56">
        <v>0</v>
      </c>
      <c r="I74" s="56">
        <v>0</v>
      </c>
      <c r="J74" s="56" t="s">
        <v>11</v>
      </c>
    </row>
    <row r="75" spans="1:10" ht="47.25" x14ac:dyDescent="0.25">
      <c r="A75" s="93"/>
      <c r="B75" s="96"/>
      <c r="C75" s="54"/>
      <c r="D75" s="55" t="s">
        <v>12</v>
      </c>
      <c r="E75" s="56">
        <f>SUM(F75:M75)</f>
        <v>0</v>
      </c>
      <c r="F75" s="56">
        <v>0</v>
      </c>
      <c r="G75" s="56">
        <v>0</v>
      </c>
      <c r="H75" s="56">
        <v>0</v>
      </c>
      <c r="I75" s="56">
        <v>0</v>
      </c>
      <c r="J75" s="56" t="s">
        <v>11</v>
      </c>
    </row>
    <row r="76" spans="1:10" ht="30" customHeight="1" x14ac:dyDescent="0.25">
      <c r="A76" s="93"/>
      <c r="B76" s="96"/>
      <c r="C76" s="54"/>
      <c r="D76" s="55" t="s">
        <v>57</v>
      </c>
      <c r="E76" s="56">
        <f>SUM(F76:M76)</f>
        <v>0</v>
      </c>
      <c r="F76" s="57">
        <v>0</v>
      </c>
      <c r="G76" s="57">
        <v>0</v>
      </c>
      <c r="H76" s="57">
        <v>0</v>
      </c>
      <c r="I76" s="57">
        <v>0</v>
      </c>
      <c r="J76" s="56" t="s">
        <v>11</v>
      </c>
    </row>
    <row r="77" spans="1:10" ht="42.75" customHeight="1" x14ac:dyDescent="0.25">
      <c r="A77" s="94"/>
      <c r="B77" s="97"/>
      <c r="C77" s="54"/>
      <c r="D77" s="55" t="s">
        <v>14</v>
      </c>
      <c r="E77" s="56">
        <f>SUM(F77:M77)</f>
        <v>0</v>
      </c>
      <c r="F77" s="57">
        <v>0</v>
      </c>
      <c r="G77" s="57">
        <v>0</v>
      </c>
      <c r="H77" s="57">
        <v>0</v>
      </c>
      <c r="I77" s="57">
        <v>0</v>
      </c>
      <c r="J77" s="56" t="s">
        <v>11</v>
      </c>
    </row>
    <row r="78" spans="1:10" ht="23.25" customHeight="1" x14ac:dyDescent="0.25">
      <c r="A78" s="99" t="s">
        <v>69</v>
      </c>
      <c r="B78" s="99"/>
      <c r="C78" s="99"/>
      <c r="D78" s="99"/>
      <c r="E78" s="99"/>
      <c r="F78" s="99"/>
      <c r="G78" s="99"/>
      <c r="H78" s="99"/>
      <c r="I78" s="99"/>
      <c r="J78" s="99"/>
    </row>
    <row r="79" spans="1:10" ht="29.25" customHeight="1" x14ac:dyDescent="0.25">
      <c r="A79" s="125" t="s">
        <v>71</v>
      </c>
      <c r="B79" s="108" t="s">
        <v>70</v>
      </c>
      <c r="C79" s="108" t="s">
        <v>60</v>
      </c>
      <c r="D79" s="44" t="s">
        <v>10</v>
      </c>
      <c r="E79" s="43">
        <v>0</v>
      </c>
      <c r="F79" s="43">
        <v>0</v>
      </c>
      <c r="G79" s="43">
        <v>0</v>
      </c>
      <c r="H79" s="43">
        <f t="shared" ref="H79:H88" si="12">G79-F79</f>
        <v>0</v>
      </c>
      <c r="I79" s="43">
        <v>0</v>
      </c>
      <c r="J79" s="135" t="s">
        <v>90</v>
      </c>
    </row>
    <row r="80" spans="1:10" ht="53.25" customHeight="1" x14ac:dyDescent="0.25">
      <c r="A80" s="125"/>
      <c r="B80" s="108"/>
      <c r="C80" s="108"/>
      <c r="D80" s="44" t="s">
        <v>12</v>
      </c>
      <c r="E80" s="43">
        <v>33396.300000000003</v>
      </c>
      <c r="F80" s="43">
        <v>33396.300000000003</v>
      </c>
      <c r="G80" s="43">
        <v>5265.2</v>
      </c>
      <c r="H80" s="43">
        <f>G80-F80</f>
        <v>-28131.100000000002</v>
      </c>
      <c r="I80" s="43">
        <f>(G80/F80)*100</f>
        <v>15.765818369100767</v>
      </c>
      <c r="J80" s="136"/>
    </row>
    <row r="81" spans="1:14" ht="36.75" customHeight="1" x14ac:dyDescent="0.25">
      <c r="A81" s="125"/>
      <c r="B81" s="108"/>
      <c r="C81" s="108"/>
      <c r="D81" s="44" t="s">
        <v>13</v>
      </c>
      <c r="E81" s="43">
        <v>2457.6999999999998</v>
      </c>
      <c r="F81" s="43">
        <v>2457.6999999999998</v>
      </c>
      <c r="G81" s="43">
        <v>430</v>
      </c>
      <c r="H81" s="43">
        <f t="shared" si="12"/>
        <v>-2027.6999999999998</v>
      </c>
      <c r="I81" s="43">
        <f>(G81/F81)*100</f>
        <v>17.49603287626643</v>
      </c>
      <c r="J81" s="136"/>
    </row>
    <row r="82" spans="1:14" ht="53.25" customHeight="1" x14ac:dyDescent="0.25">
      <c r="A82" s="125"/>
      <c r="B82" s="108"/>
      <c r="C82" s="108"/>
      <c r="D82" s="44" t="s">
        <v>14</v>
      </c>
      <c r="E82" s="43">
        <v>300</v>
      </c>
      <c r="F82" s="43">
        <v>300</v>
      </c>
      <c r="G82" s="43">
        <v>70.7</v>
      </c>
      <c r="H82" s="43">
        <f t="shared" si="12"/>
        <v>-229.3</v>
      </c>
      <c r="I82" s="43">
        <f>(G82/F82)*100</f>
        <v>23.566666666666666</v>
      </c>
      <c r="J82" s="136"/>
    </row>
    <row r="83" spans="1:14" ht="248.25" customHeight="1" x14ac:dyDescent="0.25">
      <c r="A83" s="125"/>
      <c r="B83" s="108"/>
      <c r="C83" s="108"/>
      <c r="D83" s="49" t="s">
        <v>16</v>
      </c>
      <c r="E83" s="46">
        <f>SUM(E79,E80,E81,E82)</f>
        <v>36154</v>
      </c>
      <c r="F83" s="46">
        <f>SUM(F79,F80,F81,F82)</f>
        <v>36154</v>
      </c>
      <c r="G83" s="46">
        <f>SUM(G79,G80,G81,G82)</f>
        <v>5765.9</v>
      </c>
      <c r="H83" s="46">
        <f t="shared" si="12"/>
        <v>-30388.1</v>
      </c>
      <c r="I83" s="46">
        <f>G83/F83*100</f>
        <v>15.948166178016262</v>
      </c>
      <c r="J83" s="137"/>
    </row>
    <row r="84" spans="1:14" ht="30.75" customHeight="1" x14ac:dyDescent="0.25">
      <c r="A84" s="99" t="s">
        <v>72</v>
      </c>
      <c r="B84" s="99"/>
      <c r="C84" s="99"/>
      <c r="D84" s="49" t="s">
        <v>10</v>
      </c>
      <c r="E84" s="46">
        <v>0</v>
      </c>
      <c r="F84" s="46">
        <v>0</v>
      </c>
      <c r="G84" s="46">
        <v>0</v>
      </c>
      <c r="H84" s="46">
        <f t="shared" si="12"/>
        <v>0</v>
      </c>
      <c r="I84" s="46">
        <f t="shared" ref="I84:I85" si="13">I79</f>
        <v>0</v>
      </c>
      <c r="J84" s="72" t="s">
        <v>11</v>
      </c>
    </row>
    <row r="85" spans="1:14" ht="46.5" customHeight="1" x14ac:dyDescent="0.25">
      <c r="A85" s="99"/>
      <c r="B85" s="99"/>
      <c r="C85" s="99"/>
      <c r="D85" s="49" t="s">
        <v>12</v>
      </c>
      <c r="E85" s="46">
        <f>E80</f>
        <v>33396.300000000003</v>
      </c>
      <c r="F85" s="46">
        <f t="shared" ref="F85:G85" si="14">F80</f>
        <v>33396.300000000003</v>
      </c>
      <c r="G85" s="46">
        <f t="shared" si="14"/>
        <v>5265.2</v>
      </c>
      <c r="H85" s="46">
        <f>G85-F85</f>
        <v>-28131.100000000002</v>
      </c>
      <c r="I85" s="46">
        <f t="shared" si="13"/>
        <v>15.765818369100767</v>
      </c>
      <c r="J85" s="72" t="s">
        <v>11</v>
      </c>
    </row>
    <row r="86" spans="1:14" ht="35.25" customHeight="1" x14ac:dyDescent="0.25">
      <c r="A86" s="99"/>
      <c r="B86" s="99"/>
      <c r="C86" s="99"/>
      <c r="D86" s="49" t="s">
        <v>13</v>
      </c>
      <c r="E86" s="46">
        <f t="shared" ref="E86:F86" si="15">E81</f>
        <v>2457.6999999999998</v>
      </c>
      <c r="F86" s="46">
        <f t="shared" si="15"/>
        <v>2457.6999999999998</v>
      </c>
      <c r="G86" s="46">
        <f>G81</f>
        <v>430</v>
      </c>
      <c r="H86" s="46">
        <f t="shared" si="12"/>
        <v>-2027.6999999999998</v>
      </c>
      <c r="I86" s="46">
        <f>(G86/F86)*100</f>
        <v>17.49603287626643</v>
      </c>
      <c r="J86" s="72" t="s">
        <v>11</v>
      </c>
    </row>
    <row r="87" spans="1:14" ht="46.5" customHeight="1" x14ac:dyDescent="0.25">
      <c r="A87" s="99"/>
      <c r="B87" s="99"/>
      <c r="C87" s="99"/>
      <c r="D87" s="49" t="s">
        <v>14</v>
      </c>
      <c r="E87" s="46">
        <f>E82</f>
        <v>300</v>
      </c>
      <c r="F87" s="46">
        <f t="shared" ref="F87:G87" si="16">F82</f>
        <v>300</v>
      </c>
      <c r="G87" s="46">
        <f t="shared" si="16"/>
        <v>70.7</v>
      </c>
      <c r="H87" s="46">
        <f t="shared" si="12"/>
        <v>-229.3</v>
      </c>
      <c r="I87" s="46">
        <f>(G87/F87)*100</f>
        <v>23.566666666666666</v>
      </c>
      <c r="J87" s="72" t="s">
        <v>11</v>
      </c>
    </row>
    <row r="88" spans="1:14" ht="30" customHeight="1" x14ac:dyDescent="0.25">
      <c r="A88" s="99"/>
      <c r="B88" s="99"/>
      <c r="C88" s="99"/>
      <c r="D88" s="49" t="s">
        <v>16</v>
      </c>
      <c r="E88" s="46">
        <f>SUM(E84,E85,E86,E87)</f>
        <v>36154</v>
      </c>
      <c r="F88" s="46">
        <f>SUM(F84,F85,F86,F87)</f>
        <v>36154</v>
      </c>
      <c r="G88" s="46">
        <f>SUM(G84,G85,G86,G87)</f>
        <v>5765.9</v>
      </c>
      <c r="H88" s="46">
        <f t="shared" si="12"/>
        <v>-30388.1</v>
      </c>
      <c r="I88" s="46">
        <f>G88/F88*100</f>
        <v>15.948166178016262</v>
      </c>
      <c r="J88" s="72" t="s">
        <v>11</v>
      </c>
    </row>
    <row r="89" spans="1:14" ht="26.25" customHeight="1" x14ac:dyDescent="0.25">
      <c r="A89" s="90" t="s">
        <v>15</v>
      </c>
      <c r="B89" s="91"/>
      <c r="C89" s="91"/>
      <c r="D89" s="91"/>
      <c r="E89" s="91"/>
      <c r="F89" s="91"/>
      <c r="G89" s="91"/>
      <c r="H89" s="91"/>
      <c r="I89" s="91"/>
      <c r="J89" s="91"/>
    </row>
    <row r="90" spans="1:14" ht="35.25" customHeight="1" x14ac:dyDescent="0.25">
      <c r="A90" s="92"/>
      <c r="B90" s="95" t="s">
        <v>55</v>
      </c>
      <c r="C90" s="54"/>
      <c r="D90" s="55" t="s">
        <v>56</v>
      </c>
      <c r="E90" s="56">
        <f>E91+E92+E93+E94</f>
        <v>0</v>
      </c>
      <c r="F90" s="56">
        <f t="shared" ref="F90:I90" si="17">F91+F92+F93</f>
        <v>0</v>
      </c>
      <c r="G90" s="56">
        <f t="shared" si="17"/>
        <v>0</v>
      </c>
      <c r="H90" s="56">
        <f t="shared" si="17"/>
        <v>0</v>
      </c>
      <c r="I90" s="56">
        <f t="shared" si="17"/>
        <v>0</v>
      </c>
      <c r="J90" s="56" t="s">
        <v>11</v>
      </c>
    </row>
    <row r="91" spans="1:14" ht="33.75" customHeight="1" x14ac:dyDescent="0.25">
      <c r="A91" s="93"/>
      <c r="B91" s="96"/>
      <c r="C91" s="54"/>
      <c r="D91" s="55" t="s">
        <v>10</v>
      </c>
      <c r="E91" s="56">
        <f>SUM(F91:M91)</f>
        <v>0</v>
      </c>
      <c r="F91" s="56">
        <v>0</v>
      </c>
      <c r="G91" s="56">
        <v>0</v>
      </c>
      <c r="H91" s="56">
        <v>0</v>
      </c>
      <c r="I91" s="56">
        <v>0</v>
      </c>
      <c r="J91" s="56" t="s">
        <v>11</v>
      </c>
    </row>
    <row r="92" spans="1:14" ht="47.25" x14ac:dyDescent="0.25">
      <c r="A92" s="93"/>
      <c r="B92" s="96"/>
      <c r="C92" s="54"/>
      <c r="D92" s="55" t="s">
        <v>12</v>
      </c>
      <c r="E92" s="56">
        <f>SUM(F92:M92)</f>
        <v>0</v>
      </c>
      <c r="F92" s="56">
        <v>0</v>
      </c>
      <c r="G92" s="56">
        <v>0</v>
      </c>
      <c r="H92" s="56">
        <v>0</v>
      </c>
      <c r="I92" s="56">
        <v>0</v>
      </c>
      <c r="J92" s="56" t="s">
        <v>11</v>
      </c>
    </row>
    <row r="93" spans="1:14" ht="23.25" customHeight="1" x14ac:dyDescent="0.25">
      <c r="A93" s="93"/>
      <c r="B93" s="96"/>
      <c r="C93" s="54"/>
      <c r="D93" s="55" t="s">
        <v>57</v>
      </c>
      <c r="E93" s="56">
        <f>SUM(F93:M93)</f>
        <v>0</v>
      </c>
      <c r="F93" s="57">
        <v>0</v>
      </c>
      <c r="G93" s="57">
        <v>0</v>
      </c>
      <c r="H93" s="57">
        <v>0</v>
      </c>
      <c r="I93" s="57">
        <v>0</v>
      </c>
      <c r="J93" s="56" t="s">
        <v>11</v>
      </c>
    </row>
    <row r="94" spans="1:14" ht="50.25" customHeight="1" x14ac:dyDescent="0.25">
      <c r="A94" s="94"/>
      <c r="B94" s="97"/>
      <c r="C94" s="54"/>
      <c r="D94" s="55" t="s">
        <v>14</v>
      </c>
      <c r="E94" s="56">
        <f>SUM(F94:M94)</f>
        <v>0</v>
      </c>
      <c r="F94" s="57">
        <v>0</v>
      </c>
      <c r="G94" s="57">
        <v>0</v>
      </c>
      <c r="H94" s="57">
        <v>0</v>
      </c>
      <c r="I94" s="57">
        <v>0</v>
      </c>
      <c r="J94" s="56" t="s">
        <v>11</v>
      </c>
      <c r="N94" s="33"/>
    </row>
    <row r="95" spans="1:14" ht="24" customHeight="1" x14ac:dyDescent="0.25">
      <c r="A95" s="99" t="s">
        <v>73</v>
      </c>
      <c r="B95" s="99"/>
      <c r="C95" s="99"/>
      <c r="D95" s="99"/>
      <c r="E95" s="99"/>
      <c r="F95" s="99"/>
      <c r="G95" s="99"/>
      <c r="H95" s="99"/>
      <c r="I95" s="99"/>
      <c r="J95" s="99"/>
    </row>
    <row r="96" spans="1:14" ht="34.5" customHeight="1" x14ac:dyDescent="0.25">
      <c r="A96" s="115" t="s">
        <v>75</v>
      </c>
      <c r="B96" s="108" t="s">
        <v>74</v>
      </c>
      <c r="C96" s="108" t="s">
        <v>60</v>
      </c>
      <c r="D96" s="44" t="s">
        <v>10</v>
      </c>
      <c r="E96" s="43">
        <v>0</v>
      </c>
      <c r="F96" s="43">
        <v>0</v>
      </c>
      <c r="G96" s="43">
        <v>0</v>
      </c>
      <c r="H96" s="43">
        <f t="shared" ref="H96:I110" si="18">G96-F96</f>
        <v>0</v>
      </c>
      <c r="I96" s="43">
        <v>0</v>
      </c>
      <c r="J96" s="109" t="s">
        <v>92</v>
      </c>
      <c r="N96" s="33"/>
    </row>
    <row r="97" spans="1:14" ht="49.5" customHeight="1" x14ac:dyDescent="0.25">
      <c r="A97" s="116"/>
      <c r="B97" s="108"/>
      <c r="C97" s="108"/>
      <c r="D97" s="44" t="s">
        <v>12</v>
      </c>
      <c r="E97" s="43">
        <v>0</v>
      </c>
      <c r="F97" s="43">
        <v>0</v>
      </c>
      <c r="G97" s="43">
        <v>0</v>
      </c>
      <c r="H97" s="43">
        <f t="shared" ref="H97:H98" si="19">G97-F97</f>
        <v>0</v>
      </c>
      <c r="I97" s="43">
        <v>0</v>
      </c>
      <c r="J97" s="110"/>
    </row>
    <row r="98" spans="1:14" ht="27.75" customHeight="1" x14ac:dyDescent="0.25">
      <c r="A98" s="116"/>
      <c r="B98" s="108"/>
      <c r="C98" s="108"/>
      <c r="D98" s="44" t="s">
        <v>13</v>
      </c>
      <c r="E98" s="43">
        <v>120</v>
      </c>
      <c r="F98" s="43">
        <v>120</v>
      </c>
      <c r="G98" s="43">
        <v>0</v>
      </c>
      <c r="H98" s="43">
        <f t="shared" si="19"/>
        <v>-120</v>
      </c>
      <c r="I98" s="43">
        <f>G98/F98*100</f>
        <v>0</v>
      </c>
      <c r="J98" s="110"/>
      <c r="L98" s="33"/>
      <c r="M98" s="33"/>
    </row>
    <row r="99" spans="1:14" ht="47.25" x14ac:dyDescent="0.25">
      <c r="A99" s="116"/>
      <c r="B99" s="108"/>
      <c r="C99" s="108"/>
      <c r="D99" s="44" t="s">
        <v>14</v>
      </c>
      <c r="E99" s="43">
        <v>0</v>
      </c>
      <c r="F99" s="43">
        <v>0</v>
      </c>
      <c r="G99" s="43">
        <v>0</v>
      </c>
      <c r="H99" s="43">
        <f t="shared" si="18"/>
        <v>0</v>
      </c>
      <c r="I99" s="43">
        <v>0</v>
      </c>
      <c r="J99" s="110"/>
      <c r="L99" s="33"/>
      <c r="M99" s="33"/>
    </row>
    <row r="100" spans="1:14" ht="28.5" customHeight="1" x14ac:dyDescent="0.25">
      <c r="A100" s="116"/>
      <c r="B100" s="108"/>
      <c r="C100" s="108"/>
      <c r="D100" s="45" t="s">
        <v>16</v>
      </c>
      <c r="E100" s="46">
        <f>SUM(E96,E97,E98,E99)</f>
        <v>120</v>
      </c>
      <c r="F100" s="46">
        <f>SUM(F96,F97,F98,F99)</f>
        <v>120</v>
      </c>
      <c r="G100" s="46">
        <f>SUM(G96,G97,G98,G99)</f>
        <v>0</v>
      </c>
      <c r="H100" s="46">
        <f>SUM(H96,H97,H98,H99)</f>
        <v>-120</v>
      </c>
      <c r="I100" s="46">
        <f>G100/F100*100</f>
        <v>0</v>
      </c>
      <c r="J100" s="111"/>
    </row>
    <row r="101" spans="1:14" ht="31.5" x14ac:dyDescent="0.25">
      <c r="A101" s="117" t="s">
        <v>76</v>
      </c>
      <c r="B101" s="108" t="s">
        <v>77</v>
      </c>
      <c r="C101" s="108" t="s">
        <v>60</v>
      </c>
      <c r="D101" s="44" t="s">
        <v>10</v>
      </c>
      <c r="E101" s="43">
        <v>0</v>
      </c>
      <c r="F101" s="43">
        <v>0</v>
      </c>
      <c r="G101" s="43">
        <v>0</v>
      </c>
      <c r="H101" s="43">
        <f t="shared" ref="H101" si="20">G101-F101</f>
        <v>0</v>
      </c>
      <c r="I101" s="43">
        <v>0</v>
      </c>
      <c r="J101" s="112" t="s">
        <v>91</v>
      </c>
      <c r="L101" s="33"/>
      <c r="M101" s="33"/>
    </row>
    <row r="102" spans="1:14" ht="51" customHeight="1" x14ac:dyDescent="0.25">
      <c r="A102" s="75"/>
      <c r="B102" s="108"/>
      <c r="C102" s="108"/>
      <c r="D102" s="44" t="s">
        <v>12</v>
      </c>
      <c r="E102" s="43">
        <v>1826</v>
      </c>
      <c r="F102" s="43">
        <v>1826</v>
      </c>
      <c r="G102" s="43">
        <v>392.6</v>
      </c>
      <c r="H102" s="43">
        <f t="shared" ref="H102" si="21">G102-F102</f>
        <v>-1433.4</v>
      </c>
      <c r="I102" s="46">
        <f>G102/F102*100</f>
        <v>21.500547645125959</v>
      </c>
      <c r="J102" s="113"/>
      <c r="L102" s="33"/>
      <c r="M102" s="33"/>
      <c r="N102" s="33"/>
    </row>
    <row r="103" spans="1:14" ht="30.75" customHeight="1" x14ac:dyDescent="0.25">
      <c r="A103" s="75"/>
      <c r="B103" s="108"/>
      <c r="C103" s="108"/>
      <c r="D103" s="44" t="s">
        <v>13</v>
      </c>
      <c r="E103" s="43">
        <v>0</v>
      </c>
      <c r="F103" s="43">
        <v>0</v>
      </c>
      <c r="G103" s="43">
        <v>0</v>
      </c>
      <c r="H103" s="43">
        <f t="shared" si="18"/>
        <v>0</v>
      </c>
      <c r="I103" s="43">
        <f t="shared" si="18"/>
        <v>0</v>
      </c>
      <c r="J103" s="113"/>
    </row>
    <row r="104" spans="1:14" ht="47.25" customHeight="1" x14ac:dyDescent="0.25">
      <c r="A104" s="75"/>
      <c r="B104" s="108"/>
      <c r="C104" s="108"/>
      <c r="D104" s="44" t="s">
        <v>14</v>
      </c>
      <c r="E104" s="43">
        <v>0</v>
      </c>
      <c r="F104" s="43">
        <v>0</v>
      </c>
      <c r="G104" s="43">
        <v>0</v>
      </c>
      <c r="H104" s="43">
        <f t="shared" si="18"/>
        <v>0</v>
      </c>
      <c r="I104" s="43">
        <f t="shared" si="18"/>
        <v>0</v>
      </c>
      <c r="J104" s="113"/>
    </row>
    <row r="105" spans="1:14" ht="33.75" customHeight="1" x14ac:dyDescent="0.25">
      <c r="A105" s="76"/>
      <c r="B105" s="108"/>
      <c r="C105" s="108"/>
      <c r="D105" s="45" t="s">
        <v>16</v>
      </c>
      <c r="E105" s="46">
        <f>SUM(E101,E102,E103,E104)</f>
        <v>1826</v>
      </c>
      <c r="F105" s="46">
        <f>SUM(F101,F102,F103,F104)</f>
        <v>1826</v>
      </c>
      <c r="G105" s="46">
        <f>SUM(G101,G102,G103,G104)</f>
        <v>392.6</v>
      </c>
      <c r="H105" s="46">
        <f t="shared" si="18"/>
        <v>-1433.4</v>
      </c>
      <c r="I105" s="46">
        <f>G105/F105*100</f>
        <v>21.500547645125959</v>
      </c>
      <c r="J105" s="114"/>
    </row>
    <row r="106" spans="1:14" ht="39" customHeight="1" x14ac:dyDescent="0.25">
      <c r="A106" s="99" t="s">
        <v>78</v>
      </c>
      <c r="B106" s="99"/>
      <c r="C106" s="99"/>
      <c r="D106" s="49" t="s">
        <v>10</v>
      </c>
      <c r="E106" s="58">
        <f>SUM(E96+E101)</f>
        <v>0</v>
      </c>
      <c r="F106" s="58">
        <f>SUM(F96+F101)</f>
        <v>0</v>
      </c>
      <c r="G106" s="58">
        <v>0</v>
      </c>
      <c r="H106" s="46">
        <f t="shared" si="18"/>
        <v>0</v>
      </c>
      <c r="I106" s="46">
        <v>0</v>
      </c>
      <c r="J106" s="72" t="s">
        <v>11</v>
      </c>
    </row>
    <row r="107" spans="1:14" ht="45.75" customHeight="1" x14ac:dyDescent="0.25">
      <c r="A107" s="99"/>
      <c r="B107" s="99"/>
      <c r="C107" s="99"/>
      <c r="D107" s="49" t="s">
        <v>12</v>
      </c>
      <c r="E107" s="58">
        <f t="shared" ref="E107:G107" si="22">SUM(E97+E102)</f>
        <v>1826</v>
      </c>
      <c r="F107" s="58">
        <f t="shared" si="22"/>
        <v>1826</v>
      </c>
      <c r="G107" s="58">
        <f t="shared" si="22"/>
        <v>392.6</v>
      </c>
      <c r="H107" s="46">
        <f t="shared" si="18"/>
        <v>-1433.4</v>
      </c>
      <c r="I107" s="46">
        <f>(G107/F107)*100</f>
        <v>21.500547645125959</v>
      </c>
      <c r="J107" s="72" t="s">
        <v>11</v>
      </c>
    </row>
    <row r="108" spans="1:14" ht="31.5" customHeight="1" x14ac:dyDescent="0.25">
      <c r="A108" s="99"/>
      <c r="B108" s="99"/>
      <c r="C108" s="99"/>
      <c r="D108" s="49" t="s">
        <v>13</v>
      </c>
      <c r="E108" s="58">
        <f t="shared" ref="E108:G108" si="23">SUM(E98+E103)</f>
        <v>120</v>
      </c>
      <c r="F108" s="58">
        <f t="shared" si="23"/>
        <v>120</v>
      </c>
      <c r="G108" s="58">
        <f t="shared" si="23"/>
        <v>0</v>
      </c>
      <c r="H108" s="46">
        <f t="shared" si="18"/>
        <v>-120</v>
      </c>
      <c r="I108" s="46">
        <f>(G108/F108)*100</f>
        <v>0</v>
      </c>
      <c r="J108" s="72" t="s">
        <v>11</v>
      </c>
      <c r="L108" s="33"/>
      <c r="M108" s="33"/>
    </row>
    <row r="109" spans="1:14" ht="47.25" customHeight="1" x14ac:dyDescent="0.25">
      <c r="A109" s="99"/>
      <c r="B109" s="99"/>
      <c r="C109" s="99"/>
      <c r="D109" s="49" t="s">
        <v>14</v>
      </c>
      <c r="E109" s="58">
        <f t="shared" ref="E109:G109" si="24">SUM(E99+E104)</f>
        <v>0</v>
      </c>
      <c r="F109" s="58">
        <f t="shared" si="24"/>
        <v>0</v>
      </c>
      <c r="G109" s="58">
        <f t="shared" si="24"/>
        <v>0</v>
      </c>
      <c r="H109" s="46">
        <f t="shared" si="18"/>
        <v>0</v>
      </c>
      <c r="I109" s="46">
        <v>0</v>
      </c>
      <c r="J109" s="72" t="s">
        <v>11</v>
      </c>
    </row>
    <row r="110" spans="1:14" ht="23.25" customHeight="1" x14ac:dyDescent="0.25">
      <c r="A110" s="99"/>
      <c r="B110" s="99"/>
      <c r="C110" s="99"/>
      <c r="D110" s="49" t="s">
        <v>16</v>
      </c>
      <c r="E110" s="46">
        <f>SUM(E106,E107,E108,E109)</f>
        <v>1946</v>
      </c>
      <c r="F110" s="46">
        <f>SUM(F106,F107,F108,F109)</f>
        <v>1946</v>
      </c>
      <c r="G110" s="46">
        <f>SUM(G106,G107,G108,G109)</f>
        <v>392.6</v>
      </c>
      <c r="H110" s="46">
        <f t="shared" si="18"/>
        <v>-1553.4</v>
      </c>
      <c r="I110" s="46">
        <f>G110/F110*100</f>
        <v>20.174717368961975</v>
      </c>
      <c r="J110" s="72" t="s">
        <v>11</v>
      </c>
    </row>
    <row r="111" spans="1:14" ht="18.75" customHeight="1" x14ac:dyDescent="0.25">
      <c r="A111" s="90" t="s">
        <v>15</v>
      </c>
      <c r="B111" s="91"/>
      <c r="C111" s="91"/>
      <c r="D111" s="91"/>
      <c r="E111" s="91"/>
      <c r="F111" s="91"/>
      <c r="G111" s="91"/>
      <c r="H111" s="91"/>
      <c r="I111" s="91"/>
      <c r="J111" s="91"/>
    </row>
    <row r="112" spans="1:14" ht="15.75" customHeight="1" x14ac:dyDescent="0.25">
      <c r="A112" s="92"/>
      <c r="B112" s="95" t="s">
        <v>55</v>
      </c>
      <c r="C112" s="54"/>
      <c r="D112" s="55" t="s">
        <v>56</v>
      </c>
      <c r="E112" s="56">
        <f>E113+E114+E115+E116</f>
        <v>0</v>
      </c>
      <c r="F112" s="56">
        <f t="shared" ref="F112:I112" si="25">F113+F114+F115</f>
        <v>0</v>
      </c>
      <c r="G112" s="56">
        <f t="shared" si="25"/>
        <v>0</v>
      </c>
      <c r="H112" s="56">
        <f t="shared" si="25"/>
        <v>0</v>
      </c>
      <c r="I112" s="56">
        <f t="shared" si="25"/>
        <v>0</v>
      </c>
      <c r="J112" s="56" t="s">
        <v>11</v>
      </c>
    </row>
    <row r="113" spans="1:14" ht="33.75" customHeight="1" x14ac:dyDescent="0.25">
      <c r="A113" s="93"/>
      <c r="B113" s="96"/>
      <c r="C113" s="54"/>
      <c r="D113" s="55" t="s">
        <v>10</v>
      </c>
      <c r="E113" s="56">
        <f>SUM(F113:M113)</f>
        <v>0</v>
      </c>
      <c r="F113" s="56">
        <v>0</v>
      </c>
      <c r="G113" s="56">
        <v>0</v>
      </c>
      <c r="H113" s="56">
        <v>0</v>
      </c>
      <c r="I113" s="56">
        <v>0</v>
      </c>
      <c r="J113" s="56" t="s">
        <v>11</v>
      </c>
    </row>
    <row r="114" spans="1:14" ht="49.5" customHeight="1" x14ac:dyDescent="0.25">
      <c r="A114" s="93"/>
      <c r="B114" s="96"/>
      <c r="C114" s="54"/>
      <c r="D114" s="55" t="s">
        <v>12</v>
      </c>
      <c r="E114" s="56">
        <f>SUM(F114:M114)</f>
        <v>0</v>
      </c>
      <c r="F114" s="56">
        <v>0</v>
      </c>
      <c r="G114" s="56">
        <v>0</v>
      </c>
      <c r="H114" s="56">
        <v>0</v>
      </c>
      <c r="I114" s="56">
        <v>0</v>
      </c>
      <c r="J114" s="56" t="s">
        <v>11</v>
      </c>
    </row>
    <row r="115" spans="1:14" ht="30" customHeight="1" x14ac:dyDescent="0.25">
      <c r="A115" s="93"/>
      <c r="B115" s="96"/>
      <c r="C115" s="54"/>
      <c r="D115" s="55" t="s">
        <v>57</v>
      </c>
      <c r="E115" s="56">
        <f>SUM(F115:M115)</f>
        <v>0</v>
      </c>
      <c r="F115" s="57">
        <v>0</v>
      </c>
      <c r="G115" s="57">
        <v>0</v>
      </c>
      <c r="H115" s="57">
        <v>0</v>
      </c>
      <c r="I115" s="57">
        <v>0</v>
      </c>
      <c r="J115" s="56" t="s">
        <v>11</v>
      </c>
    </row>
    <row r="116" spans="1:14" ht="49.5" customHeight="1" x14ac:dyDescent="0.25">
      <c r="A116" s="94"/>
      <c r="B116" s="97"/>
      <c r="C116" s="54"/>
      <c r="D116" s="55" t="s">
        <v>14</v>
      </c>
      <c r="E116" s="56">
        <f>SUM(F116:M116)</f>
        <v>0</v>
      </c>
      <c r="F116" s="57">
        <v>0</v>
      </c>
      <c r="G116" s="57">
        <v>0</v>
      </c>
      <c r="H116" s="57">
        <v>0</v>
      </c>
      <c r="I116" s="57">
        <v>0</v>
      </c>
      <c r="J116" s="56" t="s">
        <v>11</v>
      </c>
    </row>
    <row r="117" spans="1:14" ht="33.75" customHeight="1" x14ac:dyDescent="0.25">
      <c r="A117" s="99" t="s">
        <v>85</v>
      </c>
      <c r="B117" s="99"/>
      <c r="C117" s="99"/>
      <c r="D117" s="45" t="s">
        <v>10</v>
      </c>
      <c r="E117" s="47">
        <f>E33+E50+E67+E84+E106</f>
        <v>8836.2999999999993</v>
      </c>
      <c r="F117" s="47">
        <f t="shared" ref="F117:G117" si="26">F33+F50+F67+F84+F106</f>
        <v>9184.1</v>
      </c>
      <c r="G117" s="47">
        <f t="shared" si="26"/>
        <v>1858.4</v>
      </c>
      <c r="H117" s="46">
        <f>G117-F117</f>
        <v>-7325.7000000000007</v>
      </c>
      <c r="I117" s="46">
        <f>(G117/F117)*100</f>
        <v>20.234971309110311</v>
      </c>
      <c r="J117" s="45" t="s">
        <v>11</v>
      </c>
    </row>
    <row r="118" spans="1:14" ht="57" customHeight="1" x14ac:dyDescent="0.25">
      <c r="A118" s="99"/>
      <c r="B118" s="99"/>
      <c r="C118" s="99"/>
      <c r="D118" s="45" t="s">
        <v>12</v>
      </c>
      <c r="E118" s="46">
        <f>E34+E51+E68+E85+E107</f>
        <v>226120.8</v>
      </c>
      <c r="F118" s="46">
        <f t="shared" ref="F118:G118" si="27">F34+F51+F68+F85+F107</f>
        <v>226120.8</v>
      </c>
      <c r="G118" s="46">
        <f t="shared" si="27"/>
        <v>68376.900000000009</v>
      </c>
      <c r="H118" s="46">
        <f t="shared" ref="H118:H121" si="28">G118-F118</f>
        <v>-157743.89999999997</v>
      </c>
      <c r="I118" s="46">
        <f t="shared" ref="I118:I121" si="29">(G118/F118)*100</f>
        <v>30.239102285150242</v>
      </c>
      <c r="J118" s="45" t="s">
        <v>11</v>
      </c>
    </row>
    <row r="119" spans="1:14" ht="15.75" hidden="1" customHeight="1" x14ac:dyDescent="0.25">
      <c r="A119" s="99"/>
      <c r="B119" s="99"/>
      <c r="C119" s="99"/>
      <c r="D119" s="45" t="s">
        <v>13</v>
      </c>
      <c r="E119" s="46">
        <f t="shared" ref="E119" si="30">E35+E52+E69+E86+E108</f>
        <v>208343.9</v>
      </c>
      <c r="F119" s="46" t="e">
        <f>#REF!+#REF!+#REF!+#REF!</f>
        <v>#REF!</v>
      </c>
      <c r="G119" s="46" t="e">
        <f>#REF!+#REF!+#REF!+#REF!</f>
        <v>#REF!</v>
      </c>
      <c r="H119" s="46" t="e">
        <f t="shared" si="28"/>
        <v>#REF!</v>
      </c>
      <c r="I119" s="46" t="e">
        <f t="shared" si="29"/>
        <v>#REF!</v>
      </c>
      <c r="J119" s="51" t="s">
        <v>11</v>
      </c>
      <c r="N119" s="29"/>
    </row>
    <row r="120" spans="1:14" ht="28.5" customHeight="1" x14ac:dyDescent="0.25">
      <c r="A120" s="99"/>
      <c r="B120" s="99"/>
      <c r="C120" s="99"/>
      <c r="D120" s="49" t="s">
        <v>57</v>
      </c>
      <c r="E120" s="46">
        <f>E35+E52+E69+E86+E108</f>
        <v>208343.9</v>
      </c>
      <c r="F120" s="46">
        <f t="shared" ref="F120:G120" si="31">F35+F52+F69+F86+F108</f>
        <v>208343.9</v>
      </c>
      <c r="G120" s="46">
        <f t="shared" si="31"/>
        <v>57921.3</v>
      </c>
      <c r="H120" s="46">
        <f t="shared" si="28"/>
        <v>-150422.59999999998</v>
      </c>
      <c r="I120" s="46">
        <f t="shared" si="29"/>
        <v>27.800813942716829</v>
      </c>
      <c r="J120" s="51" t="s">
        <v>11</v>
      </c>
      <c r="N120" s="29"/>
    </row>
    <row r="121" spans="1:14" ht="54.75" customHeight="1" x14ac:dyDescent="0.25">
      <c r="A121" s="99"/>
      <c r="B121" s="99"/>
      <c r="C121" s="99"/>
      <c r="D121" s="45" t="s">
        <v>14</v>
      </c>
      <c r="E121" s="46">
        <f>E36+E53+E70+E87+E109</f>
        <v>300</v>
      </c>
      <c r="F121" s="46">
        <f>F36+F53+F70+F87+F109</f>
        <v>300</v>
      </c>
      <c r="G121" s="46">
        <f>G36+G53+G70+G87+G109</f>
        <v>70.7</v>
      </c>
      <c r="H121" s="46">
        <f t="shared" si="28"/>
        <v>-229.3</v>
      </c>
      <c r="I121" s="46">
        <f t="shared" si="29"/>
        <v>23.566666666666666</v>
      </c>
      <c r="J121" s="45" t="s">
        <v>11</v>
      </c>
      <c r="N121" s="29"/>
    </row>
    <row r="122" spans="1:14" ht="24" customHeight="1" x14ac:dyDescent="0.25">
      <c r="A122" s="99"/>
      <c r="B122" s="99"/>
      <c r="C122" s="99"/>
      <c r="D122" s="45" t="s">
        <v>16</v>
      </c>
      <c r="E122" s="46">
        <f>E117+E118+E120+E121</f>
        <v>443601</v>
      </c>
      <c r="F122" s="46">
        <f t="shared" ref="F122:G122" si="32">F117+F118+F120+F121</f>
        <v>443948.79999999999</v>
      </c>
      <c r="G122" s="46">
        <f t="shared" si="32"/>
        <v>128227.3</v>
      </c>
      <c r="H122" s="46">
        <f>G122-F122</f>
        <v>-315721.5</v>
      </c>
      <c r="I122" s="48">
        <f>G122/F122*100</f>
        <v>28.883353215505934</v>
      </c>
      <c r="J122" s="45" t="s">
        <v>11</v>
      </c>
      <c r="N122" s="29"/>
    </row>
    <row r="123" spans="1:14" ht="18.75" customHeight="1" x14ac:dyDescent="0.25">
      <c r="A123" s="139" t="s">
        <v>15</v>
      </c>
      <c r="B123" s="140"/>
      <c r="C123" s="140"/>
      <c r="D123" s="140"/>
      <c r="E123" s="140"/>
      <c r="F123" s="140"/>
      <c r="G123" s="140"/>
      <c r="H123" s="140"/>
      <c r="I123" s="140"/>
      <c r="J123" s="140"/>
      <c r="K123" s="61"/>
      <c r="L123" s="62"/>
      <c r="M123" s="63"/>
      <c r="N123" s="29"/>
    </row>
    <row r="124" spans="1:14" ht="26.25" customHeight="1" x14ac:dyDescent="0.25">
      <c r="A124" s="132"/>
      <c r="B124" s="100" t="s">
        <v>80</v>
      </c>
      <c r="C124" s="142"/>
      <c r="D124" s="64" t="s">
        <v>56</v>
      </c>
      <c r="E124" s="65">
        <v>0</v>
      </c>
      <c r="F124" s="65">
        <v>0</v>
      </c>
      <c r="G124" s="65">
        <v>0</v>
      </c>
      <c r="H124" s="65">
        <v>0</v>
      </c>
      <c r="I124" s="65">
        <v>0</v>
      </c>
      <c r="J124" s="49" t="s">
        <v>11</v>
      </c>
      <c r="K124" s="65">
        <v>0</v>
      </c>
      <c r="L124" s="65">
        <v>0</v>
      </c>
      <c r="M124" s="56">
        <v>0</v>
      </c>
      <c r="N124" s="29"/>
    </row>
    <row r="125" spans="1:14" ht="31.5" x14ac:dyDescent="0.25">
      <c r="A125" s="132"/>
      <c r="B125" s="100"/>
      <c r="C125" s="142"/>
      <c r="D125" s="64" t="s">
        <v>10</v>
      </c>
      <c r="E125" s="65">
        <v>0</v>
      </c>
      <c r="F125" s="65">
        <v>0</v>
      </c>
      <c r="G125" s="65">
        <v>0</v>
      </c>
      <c r="H125" s="65">
        <v>0</v>
      </c>
      <c r="I125" s="65">
        <v>0</v>
      </c>
      <c r="J125" s="49" t="s">
        <v>11</v>
      </c>
      <c r="K125" s="65">
        <v>0</v>
      </c>
      <c r="L125" s="65">
        <v>0</v>
      </c>
      <c r="M125" s="56">
        <v>0</v>
      </c>
      <c r="N125" s="29"/>
    </row>
    <row r="126" spans="1:14" ht="47.25" x14ac:dyDescent="0.25">
      <c r="A126" s="132"/>
      <c r="B126" s="100"/>
      <c r="C126" s="142"/>
      <c r="D126" s="64" t="s">
        <v>12</v>
      </c>
      <c r="E126" s="65">
        <v>0</v>
      </c>
      <c r="F126" s="65">
        <v>0</v>
      </c>
      <c r="G126" s="65">
        <v>0</v>
      </c>
      <c r="H126" s="65">
        <v>0</v>
      </c>
      <c r="I126" s="65">
        <v>0</v>
      </c>
      <c r="J126" s="49" t="s">
        <v>11</v>
      </c>
      <c r="K126" s="65">
        <v>0</v>
      </c>
      <c r="L126" s="65">
        <v>0</v>
      </c>
      <c r="M126" s="56">
        <v>0</v>
      </c>
      <c r="N126" s="29"/>
    </row>
    <row r="127" spans="1:14" ht="15" customHeight="1" x14ac:dyDescent="0.25">
      <c r="A127" s="132"/>
      <c r="B127" s="100"/>
      <c r="C127" s="142"/>
      <c r="D127" s="64" t="s">
        <v>13</v>
      </c>
      <c r="E127" s="65">
        <v>0</v>
      </c>
      <c r="F127" s="65">
        <v>0</v>
      </c>
      <c r="G127" s="65">
        <v>0</v>
      </c>
      <c r="H127" s="65">
        <v>0</v>
      </c>
      <c r="I127" s="65">
        <v>0</v>
      </c>
      <c r="J127" s="49" t="s">
        <v>11</v>
      </c>
      <c r="K127" s="65">
        <v>0</v>
      </c>
      <c r="L127" s="65">
        <v>0</v>
      </c>
      <c r="M127" s="56">
        <v>0</v>
      </c>
      <c r="N127" s="29"/>
    </row>
    <row r="128" spans="1:14" ht="15.75" x14ac:dyDescent="0.25">
      <c r="A128" s="139" t="s">
        <v>15</v>
      </c>
      <c r="B128" s="140"/>
      <c r="C128" s="140"/>
      <c r="D128" s="140"/>
      <c r="E128" s="140"/>
      <c r="F128" s="140"/>
      <c r="G128" s="140"/>
      <c r="H128" s="140"/>
      <c r="I128" s="140"/>
      <c r="J128" s="140"/>
      <c r="K128" s="66"/>
      <c r="L128" s="66"/>
      <c r="M128" s="67"/>
      <c r="N128" s="29"/>
    </row>
    <row r="129" spans="1:14" ht="26.25" customHeight="1" x14ac:dyDescent="0.25">
      <c r="A129" s="132"/>
      <c r="B129" s="141" t="s">
        <v>55</v>
      </c>
      <c r="C129" s="100"/>
      <c r="D129" s="64" t="s">
        <v>56</v>
      </c>
      <c r="E129" s="56">
        <f t="shared" ref="E129:M129" si="33">E130+E131+E132+E133</f>
        <v>0</v>
      </c>
      <c r="F129" s="56">
        <f t="shared" si="33"/>
        <v>0</v>
      </c>
      <c r="G129" s="56">
        <f t="shared" si="33"/>
        <v>0</v>
      </c>
      <c r="H129" s="56">
        <f t="shared" si="33"/>
        <v>0</v>
      </c>
      <c r="I129" s="56">
        <f t="shared" si="33"/>
        <v>0</v>
      </c>
      <c r="J129" s="56" t="s">
        <v>11</v>
      </c>
      <c r="K129" s="56">
        <f t="shared" si="33"/>
        <v>0</v>
      </c>
      <c r="L129" s="56">
        <f t="shared" si="33"/>
        <v>0</v>
      </c>
      <c r="M129" s="56">
        <f t="shared" si="33"/>
        <v>0</v>
      </c>
      <c r="N129" s="29"/>
    </row>
    <row r="130" spans="1:14" ht="31.5" x14ac:dyDescent="0.25">
      <c r="A130" s="132"/>
      <c r="B130" s="100"/>
      <c r="C130" s="100"/>
      <c r="D130" s="64" t="s">
        <v>10</v>
      </c>
      <c r="E130" s="56">
        <f>SUM(F130:M130)</f>
        <v>0</v>
      </c>
      <c r="F130" s="56">
        <f>F40+F57+F74+F91+F113</f>
        <v>0</v>
      </c>
      <c r="G130" s="56">
        <v>0</v>
      </c>
      <c r="H130" s="56">
        <v>0</v>
      </c>
      <c r="I130" s="56">
        <v>0</v>
      </c>
      <c r="J130" s="56" t="s">
        <v>11</v>
      </c>
      <c r="K130" s="56">
        <v>0</v>
      </c>
      <c r="L130" s="56">
        <v>0</v>
      </c>
      <c r="M130" s="56">
        <v>0</v>
      </c>
    </row>
    <row r="131" spans="1:14" ht="53.25" customHeight="1" x14ac:dyDescent="0.25">
      <c r="A131" s="132"/>
      <c r="B131" s="100"/>
      <c r="C131" s="100"/>
      <c r="D131" s="64" t="s">
        <v>12</v>
      </c>
      <c r="E131" s="56">
        <f>SUM(F131:M131)</f>
        <v>0</v>
      </c>
      <c r="F131" s="56">
        <f>F41+F58+F75+F92+F114</f>
        <v>0</v>
      </c>
      <c r="G131" s="56">
        <f t="shared" ref="G131:I132" si="34">G41+G58+G75+G92+G114</f>
        <v>0</v>
      </c>
      <c r="H131" s="56">
        <f t="shared" si="34"/>
        <v>0</v>
      </c>
      <c r="I131" s="56">
        <f t="shared" si="34"/>
        <v>0</v>
      </c>
      <c r="J131" s="56" t="s">
        <v>11</v>
      </c>
      <c r="K131" s="56">
        <f t="shared" ref="K131:M132" si="35">K41+K58+K75+K92+K114</f>
        <v>0</v>
      </c>
      <c r="L131" s="56">
        <f t="shared" si="35"/>
        <v>0</v>
      </c>
      <c r="M131" s="56">
        <f t="shared" si="35"/>
        <v>0</v>
      </c>
    </row>
    <row r="132" spans="1:14" ht="15.75" x14ac:dyDescent="0.25">
      <c r="A132" s="132"/>
      <c r="B132" s="100"/>
      <c r="C132" s="100"/>
      <c r="D132" s="64" t="s">
        <v>13</v>
      </c>
      <c r="E132" s="56">
        <f>SUM(F132:M132)</f>
        <v>0</v>
      </c>
      <c r="F132" s="56">
        <f>F42+F59+F76+F93+F115</f>
        <v>0</v>
      </c>
      <c r="G132" s="56">
        <f t="shared" si="34"/>
        <v>0</v>
      </c>
      <c r="H132" s="56">
        <f t="shared" si="34"/>
        <v>0</v>
      </c>
      <c r="I132" s="56">
        <f t="shared" si="34"/>
        <v>0</v>
      </c>
      <c r="J132" s="56" t="s">
        <v>11</v>
      </c>
      <c r="K132" s="56">
        <f t="shared" si="35"/>
        <v>0</v>
      </c>
      <c r="L132" s="56">
        <f t="shared" si="35"/>
        <v>0</v>
      </c>
      <c r="M132" s="56">
        <f t="shared" si="35"/>
        <v>0</v>
      </c>
    </row>
    <row r="133" spans="1:14" ht="47.25" x14ac:dyDescent="0.25">
      <c r="A133" s="132"/>
      <c r="B133" s="100"/>
      <c r="C133" s="100"/>
      <c r="D133" s="64" t="s">
        <v>14</v>
      </c>
      <c r="E133" s="56">
        <f>SUM(F133:M133)</f>
        <v>0</v>
      </c>
      <c r="F133" s="56">
        <v>0</v>
      </c>
      <c r="G133" s="56">
        <v>0</v>
      </c>
      <c r="H133" s="56">
        <v>0</v>
      </c>
      <c r="I133" s="56">
        <v>0</v>
      </c>
      <c r="J133" s="56" t="s">
        <v>11</v>
      </c>
      <c r="K133" s="56">
        <v>0</v>
      </c>
      <c r="L133" s="56">
        <v>0</v>
      </c>
      <c r="M133" s="56">
        <v>0</v>
      </c>
    </row>
    <row r="134" spans="1:14" ht="15.75" x14ac:dyDescent="0.25">
      <c r="A134" s="132"/>
      <c r="B134" s="133" t="s">
        <v>81</v>
      </c>
      <c r="C134" s="100"/>
      <c r="D134" s="64" t="s">
        <v>56</v>
      </c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 t="s">
        <v>11</v>
      </c>
      <c r="K134" s="56">
        <v>0</v>
      </c>
      <c r="L134" s="56">
        <v>0</v>
      </c>
      <c r="M134" s="56">
        <v>0</v>
      </c>
    </row>
    <row r="135" spans="1:14" ht="31.5" x14ac:dyDescent="0.25">
      <c r="A135" s="132"/>
      <c r="B135" s="77"/>
      <c r="C135" s="100"/>
      <c r="D135" s="64" t="s">
        <v>10</v>
      </c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 t="s">
        <v>11</v>
      </c>
      <c r="K135" s="56">
        <v>0</v>
      </c>
      <c r="L135" s="56">
        <v>0</v>
      </c>
      <c r="M135" s="56">
        <v>0</v>
      </c>
    </row>
    <row r="136" spans="1:14" ht="47.25" x14ac:dyDescent="0.25">
      <c r="A136" s="132"/>
      <c r="B136" s="77"/>
      <c r="C136" s="100"/>
      <c r="D136" s="64" t="s">
        <v>12</v>
      </c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 t="s">
        <v>11</v>
      </c>
      <c r="K136" s="56">
        <v>0</v>
      </c>
      <c r="L136" s="56">
        <v>0</v>
      </c>
      <c r="M136" s="56">
        <v>0</v>
      </c>
    </row>
    <row r="137" spans="1:14" ht="15.75" x14ac:dyDescent="0.25">
      <c r="A137" s="132"/>
      <c r="B137" s="77"/>
      <c r="C137" s="100"/>
      <c r="D137" s="64" t="s">
        <v>13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 t="s">
        <v>11</v>
      </c>
      <c r="K137" s="56">
        <v>0</v>
      </c>
      <c r="L137" s="56">
        <v>0</v>
      </c>
      <c r="M137" s="56">
        <v>0</v>
      </c>
    </row>
    <row r="138" spans="1:14" ht="47.25" x14ac:dyDescent="0.25">
      <c r="A138" s="132"/>
      <c r="B138" s="78"/>
      <c r="C138" s="100"/>
      <c r="D138" s="64" t="s">
        <v>14</v>
      </c>
      <c r="E138" s="56">
        <v>0</v>
      </c>
      <c r="F138" s="56">
        <v>0</v>
      </c>
      <c r="G138" s="56">
        <v>0</v>
      </c>
      <c r="H138" s="56">
        <v>0</v>
      </c>
      <c r="I138" s="56">
        <v>0</v>
      </c>
      <c r="J138" s="56" t="s">
        <v>11</v>
      </c>
      <c r="K138" s="56">
        <v>0</v>
      </c>
      <c r="L138" s="56">
        <v>0</v>
      </c>
      <c r="M138" s="56">
        <v>0</v>
      </c>
    </row>
    <row r="139" spans="1:14" ht="15.75" x14ac:dyDescent="0.25">
      <c r="A139" s="132"/>
      <c r="B139" s="133" t="s">
        <v>82</v>
      </c>
      <c r="C139" s="100"/>
      <c r="D139" s="64" t="s">
        <v>56</v>
      </c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 t="s">
        <v>11</v>
      </c>
      <c r="K139" s="56">
        <v>0</v>
      </c>
      <c r="L139" s="56">
        <v>0</v>
      </c>
      <c r="M139" s="56">
        <v>0</v>
      </c>
    </row>
    <row r="140" spans="1:14" ht="31.5" x14ac:dyDescent="0.25">
      <c r="A140" s="132"/>
      <c r="B140" s="77"/>
      <c r="C140" s="100"/>
      <c r="D140" s="64" t="s">
        <v>10</v>
      </c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 t="s">
        <v>11</v>
      </c>
      <c r="K140" s="56">
        <v>0</v>
      </c>
      <c r="L140" s="56">
        <v>0</v>
      </c>
      <c r="M140" s="56">
        <v>0</v>
      </c>
    </row>
    <row r="141" spans="1:14" ht="47.25" x14ac:dyDescent="0.25">
      <c r="A141" s="132"/>
      <c r="B141" s="77"/>
      <c r="C141" s="100"/>
      <c r="D141" s="64" t="s">
        <v>12</v>
      </c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 t="s">
        <v>11</v>
      </c>
      <c r="K141" s="56">
        <v>0</v>
      </c>
      <c r="L141" s="56">
        <v>0</v>
      </c>
      <c r="M141" s="56">
        <v>0</v>
      </c>
    </row>
    <row r="142" spans="1:14" ht="15.75" x14ac:dyDescent="0.25">
      <c r="A142" s="132"/>
      <c r="B142" s="77"/>
      <c r="C142" s="100"/>
      <c r="D142" s="64" t="s">
        <v>13</v>
      </c>
      <c r="E142" s="56">
        <v>0</v>
      </c>
      <c r="F142" s="56">
        <v>0</v>
      </c>
      <c r="G142" s="56">
        <v>0</v>
      </c>
      <c r="H142" s="56">
        <v>0</v>
      </c>
      <c r="I142" s="56">
        <v>0</v>
      </c>
      <c r="J142" s="56" t="s">
        <v>11</v>
      </c>
      <c r="K142" s="56">
        <v>0</v>
      </c>
      <c r="L142" s="56">
        <v>0</v>
      </c>
      <c r="M142" s="56">
        <v>0</v>
      </c>
    </row>
    <row r="143" spans="1:14" ht="47.25" x14ac:dyDescent="0.25">
      <c r="A143" s="132"/>
      <c r="B143" s="78"/>
      <c r="C143" s="100"/>
      <c r="D143" s="64" t="s">
        <v>14</v>
      </c>
      <c r="E143" s="56">
        <v>0</v>
      </c>
      <c r="F143" s="56">
        <v>0</v>
      </c>
      <c r="G143" s="56">
        <v>0</v>
      </c>
      <c r="H143" s="56">
        <v>0</v>
      </c>
      <c r="I143" s="56">
        <v>0</v>
      </c>
      <c r="J143" s="56" t="s">
        <v>11</v>
      </c>
      <c r="K143" s="56">
        <v>0</v>
      </c>
      <c r="L143" s="56">
        <v>0</v>
      </c>
      <c r="M143" s="56">
        <v>0</v>
      </c>
    </row>
    <row r="144" spans="1:14" ht="15.75" x14ac:dyDescent="0.25">
      <c r="A144" s="132"/>
      <c r="B144" s="133" t="s">
        <v>83</v>
      </c>
      <c r="C144" s="100"/>
      <c r="D144" s="64" t="s">
        <v>56</v>
      </c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6" t="s">
        <v>11</v>
      </c>
      <c r="K144" s="56">
        <f>K145+K146+K147+K148</f>
        <v>0</v>
      </c>
      <c r="L144" s="56">
        <f>L145+L146+L147+L148</f>
        <v>0</v>
      </c>
      <c r="M144" s="56">
        <f>M145+M146+M147+M148</f>
        <v>0</v>
      </c>
    </row>
    <row r="145" spans="1:13" ht="31.5" x14ac:dyDescent="0.25">
      <c r="A145" s="132"/>
      <c r="B145" s="77"/>
      <c r="C145" s="100"/>
      <c r="D145" s="64" t="s">
        <v>10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 t="s">
        <v>11</v>
      </c>
      <c r="K145" s="56">
        <f t="shared" ref="K145:M146" si="36">K118-K130</f>
        <v>0</v>
      </c>
      <c r="L145" s="56">
        <f t="shared" si="36"/>
        <v>0</v>
      </c>
      <c r="M145" s="56">
        <f t="shared" si="36"/>
        <v>0</v>
      </c>
    </row>
    <row r="146" spans="1:13" ht="47.25" x14ac:dyDescent="0.25">
      <c r="A146" s="132"/>
      <c r="B146" s="77"/>
      <c r="C146" s="100"/>
      <c r="D146" s="64" t="s">
        <v>12</v>
      </c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 t="s">
        <v>11</v>
      </c>
      <c r="K146" s="56">
        <f t="shared" si="36"/>
        <v>0</v>
      </c>
      <c r="L146" s="56">
        <f t="shared" si="36"/>
        <v>0</v>
      </c>
      <c r="M146" s="56">
        <f t="shared" si="36"/>
        <v>0</v>
      </c>
    </row>
    <row r="147" spans="1:13" ht="15.75" x14ac:dyDescent="0.25">
      <c r="A147" s="132"/>
      <c r="B147" s="77"/>
      <c r="C147" s="100"/>
      <c r="D147" s="64" t="s">
        <v>13</v>
      </c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 t="s">
        <v>11</v>
      </c>
      <c r="K147" s="56">
        <f t="shared" ref="K147:M148" si="37">K121-K132</f>
        <v>0</v>
      </c>
      <c r="L147" s="56">
        <f t="shared" si="37"/>
        <v>0</v>
      </c>
      <c r="M147" s="56">
        <f t="shared" si="37"/>
        <v>0</v>
      </c>
    </row>
    <row r="148" spans="1:13" ht="47.25" x14ac:dyDescent="0.25">
      <c r="A148" s="132"/>
      <c r="B148" s="78"/>
      <c r="C148" s="100"/>
      <c r="D148" s="64" t="s">
        <v>14</v>
      </c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6" t="s">
        <v>11</v>
      </c>
      <c r="K148" s="56">
        <f t="shared" si="37"/>
        <v>0</v>
      </c>
      <c r="L148" s="56">
        <f t="shared" si="37"/>
        <v>0</v>
      </c>
      <c r="M148" s="56">
        <f t="shared" si="37"/>
        <v>0</v>
      </c>
    </row>
    <row r="149" spans="1:13" ht="15.75" x14ac:dyDescent="0.25">
      <c r="A149" s="134" t="s">
        <v>15</v>
      </c>
      <c r="B149" s="134"/>
      <c r="C149" s="134"/>
      <c r="D149" s="134"/>
      <c r="E149" s="134"/>
      <c r="F149" s="134"/>
      <c r="G149" s="134"/>
      <c r="H149" s="134"/>
      <c r="I149" s="134"/>
      <c r="J149" s="134"/>
    </row>
    <row r="150" spans="1:13" ht="31.5" customHeight="1" x14ac:dyDescent="0.25">
      <c r="A150" s="108" t="s">
        <v>79</v>
      </c>
      <c r="B150" s="108"/>
      <c r="C150" s="108"/>
      <c r="D150" s="44" t="s">
        <v>10</v>
      </c>
      <c r="E150" s="43">
        <f t="shared" ref="E150:G152" si="38">E45+E62+E79+E96+E101</f>
        <v>0</v>
      </c>
      <c r="F150" s="43">
        <f t="shared" si="38"/>
        <v>0</v>
      </c>
      <c r="G150" s="43">
        <f t="shared" si="38"/>
        <v>0</v>
      </c>
      <c r="H150" s="43">
        <f t="shared" ref="H150:H175" si="39">G150-F150</f>
        <v>0</v>
      </c>
      <c r="I150" s="43">
        <v>0</v>
      </c>
      <c r="J150" s="44" t="s">
        <v>11</v>
      </c>
    </row>
    <row r="151" spans="1:13" ht="47.25" x14ac:dyDescent="0.25">
      <c r="A151" s="108"/>
      <c r="B151" s="108"/>
      <c r="C151" s="108"/>
      <c r="D151" s="44" t="s">
        <v>12</v>
      </c>
      <c r="E151" s="43">
        <f t="shared" si="38"/>
        <v>143426</v>
      </c>
      <c r="F151" s="43">
        <f t="shared" si="38"/>
        <v>143426</v>
      </c>
      <c r="G151" s="43">
        <f t="shared" si="38"/>
        <v>59355.6</v>
      </c>
      <c r="H151" s="43">
        <f t="shared" si="39"/>
        <v>-84070.399999999994</v>
      </c>
      <c r="I151" s="43">
        <f>(G151/F151)*100</f>
        <v>41.384128400708384</v>
      </c>
      <c r="J151" s="44" t="s">
        <v>11</v>
      </c>
    </row>
    <row r="152" spans="1:13" ht="22.5" customHeight="1" x14ac:dyDescent="0.25">
      <c r="A152" s="108"/>
      <c r="B152" s="108"/>
      <c r="C152" s="108"/>
      <c r="D152" s="44" t="s">
        <v>13</v>
      </c>
      <c r="E152" s="43">
        <f t="shared" si="38"/>
        <v>3725.6</v>
      </c>
      <c r="F152" s="43">
        <f t="shared" si="38"/>
        <v>3725.6</v>
      </c>
      <c r="G152" s="43">
        <f t="shared" si="38"/>
        <v>430</v>
      </c>
      <c r="H152" s="43">
        <f t="shared" si="39"/>
        <v>-3295.6</v>
      </c>
      <c r="I152" s="43">
        <f t="shared" ref="I152:I153" si="40">(G152/F152)*100</f>
        <v>11.541765084818554</v>
      </c>
      <c r="J152" s="44" t="s">
        <v>11</v>
      </c>
      <c r="L152" s="29"/>
      <c r="M152" s="34"/>
    </row>
    <row r="153" spans="1:13" ht="47.25" x14ac:dyDescent="0.25">
      <c r="A153" s="108"/>
      <c r="B153" s="108"/>
      <c r="C153" s="108"/>
      <c r="D153" s="44" t="s">
        <v>14</v>
      </c>
      <c r="E153" s="43">
        <f>E48+E65+E82+E99+E104</f>
        <v>300</v>
      </c>
      <c r="F153" s="43">
        <f t="shared" ref="F153:G153" si="41">F48+F65+F82+F99+F104</f>
        <v>300</v>
      </c>
      <c r="G153" s="43">
        <f t="shared" si="41"/>
        <v>70.7</v>
      </c>
      <c r="H153" s="43">
        <f t="shared" si="39"/>
        <v>-229.3</v>
      </c>
      <c r="I153" s="43">
        <f t="shared" si="40"/>
        <v>23.566666666666666</v>
      </c>
      <c r="J153" s="44" t="s">
        <v>11</v>
      </c>
      <c r="L153" s="29"/>
      <c r="M153" s="138"/>
    </row>
    <row r="154" spans="1:13" ht="15.75" x14ac:dyDescent="0.25">
      <c r="A154" s="108"/>
      <c r="B154" s="108"/>
      <c r="C154" s="108"/>
      <c r="D154" s="45" t="s">
        <v>16</v>
      </c>
      <c r="E154" s="46">
        <f>E150+E151+E152+E153</f>
        <v>147451.6</v>
      </c>
      <c r="F154" s="46">
        <f>F150+F151+F152+F153</f>
        <v>147451.6</v>
      </c>
      <c r="G154" s="46">
        <f>G150+G151+G152+G153</f>
        <v>59856.299999999996</v>
      </c>
      <c r="H154" s="46">
        <f t="shared" si="39"/>
        <v>-87595.300000000017</v>
      </c>
      <c r="I154" s="46">
        <f>(G154/F154)*100</f>
        <v>40.593862664087737</v>
      </c>
      <c r="J154" s="44" t="s">
        <v>11</v>
      </c>
      <c r="L154" s="29"/>
      <c r="M154" s="138"/>
    </row>
    <row r="155" spans="1:13" ht="31.5" x14ac:dyDescent="0.25">
      <c r="A155" s="108" t="s">
        <v>31</v>
      </c>
      <c r="B155" s="108"/>
      <c r="C155" s="108" t="s">
        <v>51</v>
      </c>
      <c r="D155" s="44" t="s">
        <v>10</v>
      </c>
      <c r="E155" s="43">
        <f t="shared" ref="E155:G158" si="42">E13</f>
        <v>8836.2999999999993</v>
      </c>
      <c r="F155" s="43">
        <f t="shared" si="42"/>
        <v>9184.1</v>
      </c>
      <c r="G155" s="43">
        <f t="shared" si="42"/>
        <v>1858.4</v>
      </c>
      <c r="H155" s="43">
        <f t="shared" si="39"/>
        <v>-7325.7000000000007</v>
      </c>
      <c r="I155" s="43">
        <f>(G155/F155)*100</f>
        <v>20.234971309110311</v>
      </c>
      <c r="J155" s="44" t="s">
        <v>11</v>
      </c>
      <c r="L155" s="29"/>
      <c r="M155" s="138"/>
    </row>
    <row r="156" spans="1:13" ht="47.25" x14ac:dyDescent="0.25">
      <c r="A156" s="108"/>
      <c r="B156" s="108"/>
      <c r="C156" s="108"/>
      <c r="D156" s="44" t="s">
        <v>12</v>
      </c>
      <c r="E156" s="43">
        <f t="shared" si="42"/>
        <v>15277.1</v>
      </c>
      <c r="F156" s="43">
        <f t="shared" si="42"/>
        <v>15277.1</v>
      </c>
      <c r="G156" s="43">
        <f t="shared" si="42"/>
        <v>2217.9</v>
      </c>
      <c r="H156" s="43">
        <f t="shared" si="39"/>
        <v>-13059.2</v>
      </c>
      <c r="I156" s="43">
        <f t="shared" ref="I156" si="43">(G156/F156)*100</f>
        <v>14.517807699105198</v>
      </c>
      <c r="J156" s="44" t="s">
        <v>11</v>
      </c>
      <c r="L156" s="29"/>
      <c r="M156" s="138"/>
    </row>
    <row r="157" spans="1:13" ht="15.75" x14ac:dyDescent="0.25">
      <c r="A157" s="108"/>
      <c r="B157" s="108"/>
      <c r="C157" s="108"/>
      <c r="D157" s="44" t="s">
        <v>13</v>
      </c>
      <c r="E157" s="43">
        <f t="shared" si="42"/>
        <v>140575.29999999999</v>
      </c>
      <c r="F157" s="43">
        <f t="shared" si="42"/>
        <v>140575.29999999999</v>
      </c>
      <c r="G157" s="43">
        <f t="shared" si="42"/>
        <v>40228.1</v>
      </c>
      <c r="H157" s="43">
        <f t="shared" si="39"/>
        <v>-100347.19999999998</v>
      </c>
      <c r="I157" s="43">
        <f>G157/F157*100</f>
        <v>28.616762688751159</v>
      </c>
      <c r="J157" s="44" t="s">
        <v>11</v>
      </c>
      <c r="L157" s="29"/>
      <c r="M157" s="138"/>
    </row>
    <row r="158" spans="1:13" ht="47.25" x14ac:dyDescent="0.25">
      <c r="A158" s="108"/>
      <c r="B158" s="108"/>
      <c r="C158" s="108"/>
      <c r="D158" s="44" t="s">
        <v>14</v>
      </c>
      <c r="E158" s="43">
        <f t="shared" si="42"/>
        <v>0</v>
      </c>
      <c r="F158" s="43">
        <f t="shared" si="42"/>
        <v>0</v>
      </c>
      <c r="G158" s="43">
        <f t="shared" si="42"/>
        <v>0</v>
      </c>
      <c r="H158" s="43">
        <f t="shared" si="39"/>
        <v>0</v>
      </c>
      <c r="I158" s="43">
        <f>I16</f>
        <v>0</v>
      </c>
      <c r="J158" s="44" t="s">
        <v>11</v>
      </c>
      <c r="L158" s="29"/>
      <c r="M158" s="138"/>
    </row>
    <row r="159" spans="1:13" ht="15.75" x14ac:dyDescent="0.25">
      <c r="A159" s="108"/>
      <c r="B159" s="108"/>
      <c r="C159" s="108"/>
      <c r="D159" s="45" t="s">
        <v>16</v>
      </c>
      <c r="E159" s="46">
        <f>SUM(E155,E156,E157)</f>
        <v>164688.69999999998</v>
      </c>
      <c r="F159" s="46">
        <f>SUM(F155,F156,F157,F158)</f>
        <v>165036.5</v>
      </c>
      <c r="G159" s="46">
        <f>SUM(G155,G156,G157,G158)</f>
        <v>44304.4</v>
      </c>
      <c r="H159" s="46">
        <f t="shared" si="39"/>
        <v>-120732.1</v>
      </c>
      <c r="I159" s="46">
        <f t="shared" ref="I159:I175" si="44">G159/F159*100</f>
        <v>26.845213028633058</v>
      </c>
      <c r="J159" s="44" t="s">
        <v>11</v>
      </c>
      <c r="L159" s="29"/>
      <c r="M159" s="138"/>
    </row>
    <row r="160" spans="1:13" ht="31.5" x14ac:dyDescent="0.25">
      <c r="A160" s="108" t="s">
        <v>32</v>
      </c>
      <c r="B160" s="108"/>
      <c r="C160" s="108" t="s">
        <v>27</v>
      </c>
      <c r="D160" s="44" t="s">
        <v>10</v>
      </c>
      <c r="E160" s="43">
        <f t="shared" ref="E160:G163" si="45">E18</f>
        <v>0</v>
      </c>
      <c r="F160" s="43">
        <f t="shared" si="45"/>
        <v>0</v>
      </c>
      <c r="G160" s="43">
        <f t="shared" si="45"/>
        <v>0</v>
      </c>
      <c r="H160" s="43">
        <f t="shared" si="39"/>
        <v>0</v>
      </c>
      <c r="I160" s="43">
        <v>0</v>
      </c>
      <c r="J160" s="44" t="s">
        <v>11</v>
      </c>
      <c r="L160" s="29"/>
      <c r="M160" s="138"/>
    </row>
    <row r="161" spans="1:13" ht="47.25" x14ac:dyDescent="0.25">
      <c r="A161" s="108"/>
      <c r="B161" s="108"/>
      <c r="C161" s="108"/>
      <c r="D161" s="44" t="s">
        <v>12</v>
      </c>
      <c r="E161" s="43">
        <f t="shared" si="45"/>
        <v>0</v>
      </c>
      <c r="F161" s="43">
        <f t="shared" si="45"/>
        <v>0</v>
      </c>
      <c r="G161" s="43">
        <f t="shared" si="45"/>
        <v>0</v>
      </c>
      <c r="H161" s="43">
        <f t="shared" si="39"/>
        <v>0</v>
      </c>
      <c r="I161" s="43">
        <v>0</v>
      </c>
      <c r="J161" s="44" t="s">
        <v>11</v>
      </c>
      <c r="L161" s="29"/>
      <c r="M161" s="29"/>
    </row>
    <row r="162" spans="1:13" ht="15.75" x14ac:dyDescent="0.25">
      <c r="A162" s="108"/>
      <c r="B162" s="108"/>
      <c r="C162" s="108"/>
      <c r="D162" s="44" t="s">
        <v>13</v>
      </c>
      <c r="E162" s="43">
        <f t="shared" si="45"/>
        <v>19800</v>
      </c>
      <c r="F162" s="43">
        <f t="shared" si="45"/>
        <v>19800</v>
      </c>
      <c r="G162" s="43">
        <f t="shared" si="45"/>
        <v>6821.4</v>
      </c>
      <c r="H162" s="43">
        <f t="shared" si="39"/>
        <v>-12978.6</v>
      </c>
      <c r="I162" s="43">
        <f t="shared" si="44"/>
        <v>34.451515151515153</v>
      </c>
      <c r="J162" s="44" t="s">
        <v>11</v>
      </c>
    </row>
    <row r="163" spans="1:13" ht="47.25" x14ac:dyDescent="0.25">
      <c r="A163" s="108"/>
      <c r="B163" s="108"/>
      <c r="C163" s="108"/>
      <c r="D163" s="44" t="s">
        <v>14</v>
      </c>
      <c r="E163" s="43">
        <f t="shared" si="45"/>
        <v>0</v>
      </c>
      <c r="F163" s="43">
        <f t="shared" si="45"/>
        <v>0</v>
      </c>
      <c r="G163" s="43">
        <f t="shared" si="45"/>
        <v>0</v>
      </c>
      <c r="H163" s="43">
        <f t="shared" si="39"/>
        <v>0</v>
      </c>
      <c r="I163" s="43">
        <v>0</v>
      </c>
      <c r="J163" s="44" t="s">
        <v>11</v>
      </c>
    </row>
    <row r="164" spans="1:13" ht="15.75" x14ac:dyDescent="0.25">
      <c r="A164" s="108"/>
      <c r="B164" s="108"/>
      <c r="C164" s="108"/>
      <c r="D164" s="45" t="s">
        <v>16</v>
      </c>
      <c r="E164" s="46">
        <f>SUM(E160,E161,E162,E163)</f>
        <v>19800</v>
      </c>
      <c r="F164" s="46">
        <f>SUM(F160,F161,F162,F163)</f>
        <v>19800</v>
      </c>
      <c r="G164" s="46">
        <f>SUM(G160,G161,G162,G163)</f>
        <v>6821.4</v>
      </c>
      <c r="H164" s="46">
        <f t="shared" si="39"/>
        <v>-12978.6</v>
      </c>
      <c r="I164" s="46">
        <f t="shared" si="44"/>
        <v>34.451515151515153</v>
      </c>
      <c r="J164" s="44" t="s">
        <v>11</v>
      </c>
    </row>
    <row r="165" spans="1:13" ht="31.5" x14ac:dyDescent="0.25">
      <c r="A165" s="128" t="s">
        <v>33</v>
      </c>
      <c r="B165" s="129"/>
      <c r="C165" s="80" t="s">
        <v>28</v>
      </c>
      <c r="D165" s="44" t="s">
        <v>10</v>
      </c>
      <c r="E165" s="43">
        <f>E18</f>
        <v>0</v>
      </c>
      <c r="F165" s="43">
        <f>F18</f>
        <v>0</v>
      </c>
      <c r="G165" s="43">
        <f>G18</f>
        <v>0</v>
      </c>
      <c r="H165" s="43">
        <f t="shared" ref="H165:H169" si="46">G165-F165</f>
        <v>0</v>
      </c>
      <c r="I165" s="43">
        <v>0</v>
      </c>
      <c r="J165" s="44" t="s">
        <v>11</v>
      </c>
    </row>
    <row r="166" spans="1:13" ht="47.25" x14ac:dyDescent="0.25">
      <c r="A166" s="130"/>
      <c r="B166" s="131"/>
      <c r="C166" s="113"/>
      <c r="D166" s="44" t="s">
        <v>12</v>
      </c>
      <c r="E166" s="43">
        <f t="shared" ref="E166:G167" si="47">E24</f>
        <v>0</v>
      </c>
      <c r="F166" s="43">
        <f t="shared" si="47"/>
        <v>0</v>
      </c>
      <c r="G166" s="43">
        <f t="shared" si="47"/>
        <v>0</v>
      </c>
      <c r="H166" s="43">
        <f t="shared" si="46"/>
        <v>0</v>
      </c>
      <c r="I166" s="43">
        <v>0</v>
      </c>
      <c r="J166" s="44" t="s">
        <v>11</v>
      </c>
    </row>
    <row r="167" spans="1:13" ht="15.75" x14ac:dyDescent="0.25">
      <c r="A167" s="130"/>
      <c r="B167" s="131"/>
      <c r="C167" s="113"/>
      <c r="D167" s="44" t="s">
        <v>13</v>
      </c>
      <c r="E167" s="43">
        <f t="shared" si="47"/>
        <v>44243</v>
      </c>
      <c r="F167" s="43">
        <f t="shared" si="47"/>
        <v>44243</v>
      </c>
      <c r="G167" s="43">
        <f t="shared" si="47"/>
        <v>10441.799999999999</v>
      </c>
      <c r="H167" s="43">
        <f t="shared" si="46"/>
        <v>-33801.199999999997</v>
      </c>
      <c r="I167" s="43">
        <f t="shared" ref="I167" si="48">G167/F167*100</f>
        <v>23.601021630540423</v>
      </c>
      <c r="J167" s="44" t="s">
        <v>11</v>
      </c>
    </row>
    <row r="168" spans="1:13" ht="47.25" x14ac:dyDescent="0.25">
      <c r="A168" s="130"/>
      <c r="B168" s="131"/>
      <c r="C168" s="113"/>
      <c r="D168" s="44" t="s">
        <v>14</v>
      </c>
      <c r="E168" s="43">
        <f>E21</f>
        <v>0</v>
      </c>
      <c r="F168" s="43">
        <f>F21</f>
        <v>0</v>
      </c>
      <c r="G168" s="43">
        <f>G21</f>
        <v>0</v>
      </c>
      <c r="H168" s="43">
        <f t="shared" si="46"/>
        <v>0</v>
      </c>
      <c r="I168" s="43">
        <v>0</v>
      </c>
      <c r="J168" s="44" t="s">
        <v>11</v>
      </c>
    </row>
    <row r="169" spans="1:13" ht="15.75" x14ac:dyDescent="0.25">
      <c r="A169" s="130"/>
      <c r="B169" s="131"/>
      <c r="C169" s="113"/>
      <c r="D169" s="45" t="s">
        <v>16</v>
      </c>
      <c r="E169" s="46">
        <f>SUM(E165,E166,E167,E168)</f>
        <v>44243</v>
      </c>
      <c r="F169" s="46">
        <f>SUM(F165,F166,F167,F168)</f>
        <v>44243</v>
      </c>
      <c r="G169" s="46">
        <f>SUM(G165,G166,G167,G168)</f>
        <v>10441.799999999999</v>
      </c>
      <c r="H169" s="46">
        <f t="shared" si="46"/>
        <v>-33801.199999999997</v>
      </c>
      <c r="I169" s="46">
        <f t="shared" ref="I169" si="49">G169/F169*100</f>
        <v>23.601021630540423</v>
      </c>
      <c r="J169" s="44" t="s">
        <v>11</v>
      </c>
    </row>
    <row r="170" spans="1:13" ht="31.5" x14ac:dyDescent="0.25">
      <c r="A170" s="108" t="s">
        <v>42</v>
      </c>
      <c r="B170" s="108"/>
      <c r="C170" s="108" t="s">
        <v>50</v>
      </c>
      <c r="D170" s="44" t="s">
        <v>10</v>
      </c>
      <c r="E170" s="43">
        <f>E23</f>
        <v>0</v>
      </c>
      <c r="F170" s="43">
        <f>F23</f>
        <v>0</v>
      </c>
      <c r="G170" s="43">
        <f>G23</f>
        <v>0</v>
      </c>
      <c r="H170" s="43">
        <f t="shared" si="39"/>
        <v>0</v>
      </c>
      <c r="I170" s="43">
        <v>0</v>
      </c>
      <c r="J170" s="44" t="s">
        <v>11</v>
      </c>
    </row>
    <row r="171" spans="1:13" ht="47.25" x14ac:dyDescent="0.25">
      <c r="A171" s="108"/>
      <c r="B171" s="108"/>
      <c r="C171" s="108"/>
      <c r="D171" s="44" t="s">
        <v>12</v>
      </c>
      <c r="E171" s="43">
        <f>E29</f>
        <v>67417.7</v>
      </c>
      <c r="F171" s="43">
        <f>F29</f>
        <v>67417.7</v>
      </c>
      <c r="G171" s="43">
        <f>G29</f>
        <v>6803.4</v>
      </c>
      <c r="H171" s="43">
        <f>G171-F171</f>
        <v>-60614.299999999996</v>
      </c>
      <c r="I171" s="43">
        <f t="shared" si="44"/>
        <v>10.091415162487003</v>
      </c>
      <c r="J171" s="44" t="s">
        <v>11</v>
      </c>
    </row>
    <row r="172" spans="1:13" ht="15.75" x14ac:dyDescent="0.25">
      <c r="A172" s="108"/>
      <c r="B172" s="108"/>
      <c r="C172" s="108"/>
      <c r="D172" s="44" t="s">
        <v>13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44" t="s">
        <v>11</v>
      </c>
    </row>
    <row r="173" spans="1:13" ht="47.25" x14ac:dyDescent="0.25">
      <c r="A173" s="108"/>
      <c r="B173" s="108"/>
      <c r="C173" s="108"/>
      <c r="D173" s="44" t="s">
        <v>14</v>
      </c>
      <c r="E173" s="43">
        <f>E26</f>
        <v>0</v>
      </c>
      <c r="F173" s="43">
        <f>F26</f>
        <v>0</v>
      </c>
      <c r="G173" s="43">
        <f>G26</f>
        <v>0</v>
      </c>
      <c r="H173" s="43">
        <f t="shared" si="39"/>
        <v>0</v>
      </c>
      <c r="I173" s="43">
        <v>0</v>
      </c>
      <c r="J173" s="44" t="s">
        <v>11</v>
      </c>
    </row>
    <row r="174" spans="1:13" ht="15.75" x14ac:dyDescent="0.25">
      <c r="A174" s="108"/>
      <c r="B174" s="108"/>
      <c r="C174" s="108"/>
      <c r="D174" s="45" t="s">
        <v>16</v>
      </c>
      <c r="E174" s="46">
        <f>SUM(E170,E171,E172,E173)</f>
        <v>67417.7</v>
      </c>
      <c r="F174" s="46">
        <f>SUM(F170,F171,F172,F173)</f>
        <v>67417.7</v>
      </c>
      <c r="G174" s="46">
        <f>SUM(G170,G171,G172,G173)</f>
        <v>6803.4</v>
      </c>
      <c r="H174" s="46">
        <f t="shared" si="39"/>
        <v>-60614.299999999996</v>
      </c>
      <c r="I174" s="46">
        <f>G174/F174*100</f>
        <v>10.091415162487003</v>
      </c>
      <c r="J174" s="44" t="s">
        <v>11</v>
      </c>
    </row>
    <row r="175" spans="1:13" ht="31.5" x14ac:dyDescent="0.25">
      <c r="A175" s="108"/>
      <c r="B175" s="108"/>
      <c r="C175" s="108"/>
      <c r="D175" s="45" t="s">
        <v>40</v>
      </c>
      <c r="E175" s="46">
        <f>E154+E159+E164+E169+E174</f>
        <v>443601</v>
      </c>
      <c r="F175" s="46">
        <f>F154+F159+F164+F169+F174</f>
        <v>443948.79999999999</v>
      </c>
      <c r="G175" s="46">
        <f>G154+G159+G164+G169+G174</f>
        <v>128227.29999999999</v>
      </c>
      <c r="H175" s="46">
        <f t="shared" si="39"/>
        <v>-315721.5</v>
      </c>
      <c r="I175" s="46">
        <f t="shared" si="44"/>
        <v>28.883353215505931</v>
      </c>
      <c r="J175" s="44" t="s">
        <v>11</v>
      </c>
    </row>
    <row r="176" spans="1:13" ht="15.75" x14ac:dyDescent="0.25">
      <c r="A176" s="59"/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1:10" x14ac:dyDescent="0.25">
      <c r="A177" s="126" t="s">
        <v>43</v>
      </c>
      <c r="B177" s="126"/>
      <c r="C177" s="13" t="s">
        <v>41</v>
      </c>
      <c r="D177" s="14" t="s">
        <v>22</v>
      </c>
      <c r="E177" s="15"/>
      <c r="F177" s="127" t="s">
        <v>45</v>
      </c>
      <c r="G177" s="127"/>
      <c r="H177" s="14" t="s">
        <v>22</v>
      </c>
      <c r="I177" s="16" t="s">
        <v>46</v>
      </c>
      <c r="J177" s="3"/>
    </row>
    <row r="178" spans="1:10" x14ac:dyDescent="0.25">
      <c r="A178" s="17" t="s">
        <v>26</v>
      </c>
      <c r="B178" s="18"/>
      <c r="C178" s="19"/>
      <c r="D178" s="18"/>
      <c r="E178" s="18"/>
      <c r="F178" s="18"/>
      <c r="G178" s="18"/>
      <c r="H178" s="18"/>
      <c r="I178" s="18"/>
      <c r="J178" s="3"/>
    </row>
    <row r="179" spans="1:10" x14ac:dyDescent="0.25">
      <c r="A179" s="17" t="s">
        <v>17</v>
      </c>
      <c r="B179" s="18"/>
      <c r="C179" s="18"/>
      <c r="D179" s="18"/>
      <c r="E179" s="18"/>
      <c r="F179" s="18"/>
      <c r="G179" s="18"/>
      <c r="H179" s="18"/>
      <c r="I179" s="18"/>
      <c r="J179" s="3"/>
    </row>
    <row r="180" spans="1:10" x14ac:dyDescent="0.25">
      <c r="A180" s="126" t="s">
        <v>23</v>
      </c>
      <c r="B180" s="126"/>
      <c r="C180" s="16" t="s">
        <v>24</v>
      </c>
      <c r="D180" s="14" t="s">
        <v>22</v>
      </c>
      <c r="E180" s="20"/>
      <c r="F180" s="127" t="s">
        <v>29</v>
      </c>
      <c r="G180" s="127"/>
      <c r="H180" s="14" t="s">
        <v>22</v>
      </c>
      <c r="I180" s="16" t="s">
        <v>30</v>
      </c>
      <c r="J180" s="3"/>
    </row>
    <row r="181" spans="1:10" x14ac:dyDescent="0.25">
      <c r="A181" s="17" t="s">
        <v>25</v>
      </c>
      <c r="B181" s="18"/>
      <c r="C181" s="18"/>
      <c r="D181" s="18"/>
      <c r="E181" s="18"/>
      <c r="F181" s="18"/>
      <c r="G181" s="18"/>
      <c r="H181" s="18"/>
      <c r="I181" s="18"/>
      <c r="J181" s="3"/>
    </row>
    <row r="182" spans="1:10" x14ac:dyDescent="0.25">
      <c r="A182" s="17" t="s">
        <v>18</v>
      </c>
      <c r="B182" s="18"/>
      <c r="C182" s="18"/>
      <c r="D182" s="18"/>
      <c r="E182" s="18"/>
      <c r="F182" s="18"/>
      <c r="G182" s="18"/>
      <c r="H182" s="18"/>
      <c r="I182" s="18"/>
      <c r="J182" s="3"/>
    </row>
    <row r="183" spans="1:10" x14ac:dyDescent="0.25">
      <c r="A183" s="21"/>
      <c r="B183" s="21"/>
      <c r="C183" s="22"/>
      <c r="D183" s="12"/>
      <c r="E183" s="12"/>
      <c r="F183" s="23"/>
      <c r="G183" s="23"/>
      <c r="H183" s="12"/>
      <c r="I183" s="24"/>
      <c r="J183" s="3"/>
    </row>
    <row r="184" spans="1:10" x14ac:dyDescent="0.25">
      <c r="A184" s="25" t="s">
        <v>86</v>
      </c>
      <c r="B184" s="26"/>
      <c r="C184" s="26"/>
      <c r="D184" s="26"/>
      <c r="E184" s="26"/>
      <c r="F184" s="26"/>
      <c r="G184" s="26"/>
      <c r="H184" s="26"/>
      <c r="I184" s="26"/>
      <c r="J184" s="3"/>
    </row>
    <row r="185" spans="1:10" x14ac:dyDescent="0.25">
      <c r="A185" s="36"/>
      <c r="B185" s="35"/>
      <c r="C185" s="35"/>
      <c r="D185" s="35"/>
      <c r="E185" s="35"/>
      <c r="F185" s="35"/>
      <c r="G185" s="35"/>
      <c r="H185" s="35"/>
      <c r="I185" s="35"/>
    </row>
    <row r="186" spans="1:10" x14ac:dyDescent="0.25">
      <c r="A186" s="37"/>
      <c r="B186" s="29"/>
      <c r="C186" s="29"/>
      <c r="D186" s="29"/>
      <c r="E186" s="29"/>
      <c r="F186" s="29"/>
      <c r="G186" s="29"/>
      <c r="H186" s="29"/>
      <c r="I186" s="29"/>
    </row>
    <row r="187" spans="1:10" x14ac:dyDescent="0.25">
      <c r="A187" s="38"/>
    </row>
    <row r="189" spans="1:10" x14ac:dyDescent="0.25">
      <c r="G189" s="33"/>
    </row>
  </sheetData>
  <mergeCells count="106">
    <mergeCell ref="M157:M160"/>
    <mergeCell ref="A123:J123"/>
    <mergeCell ref="A128:J128"/>
    <mergeCell ref="A134:A138"/>
    <mergeCell ref="M153:M156"/>
    <mergeCell ref="A89:J89"/>
    <mergeCell ref="A90:A94"/>
    <mergeCell ref="B90:B94"/>
    <mergeCell ref="B129:B133"/>
    <mergeCell ref="C129:C133"/>
    <mergeCell ref="B139:B143"/>
    <mergeCell ref="C139:C143"/>
    <mergeCell ref="A124:A127"/>
    <mergeCell ref="B124:B127"/>
    <mergeCell ref="C124:C127"/>
    <mergeCell ref="A129:A133"/>
    <mergeCell ref="B134:B138"/>
    <mergeCell ref="C134:C138"/>
    <mergeCell ref="A139:A143"/>
    <mergeCell ref="A117:C122"/>
    <mergeCell ref="C101:C105"/>
    <mergeCell ref="A106:C110"/>
    <mergeCell ref="B96:B100"/>
    <mergeCell ref="C96:C100"/>
    <mergeCell ref="A62:A66"/>
    <mergeCell ref="B62:B66"/>
    <mergeCell ref="C62:C66"/>
    <mergeCell ref="A67:C71"/>
    <mergeCell ref="J62:J66"/>
    <mergeCell ref="A78:J78"/>
    <mergeCell ref="A95:J95"/>
    <mergeCell ref="A61:J61"/>
    <mergeCell ref="A79:A83"/>
    <mergeCell ref="B79:B83"/>
    <mergeCell ref="J79:J83"/>
    <mergeCell ref="B73:B77"/>
    <mergeCell ref="A72:J72"/>
    <mergeCell ref="A73:A77"/>
    <mergeCell ref="C79:C83"/>
    <mergeCell ref="A84:C88"/>
    <mergeCell ref="A180:B180"/>
    <mergeCell ref="F180:G180"/>
    <mergeCell ref="A155:B159"/>
    <mergeCell ref="A160:B164"/>
    <mergeCell ref="C170:C175"/>
    <mergeCell ref="F177:G177"/>
    <mergeCell ref="A165:B169"/>
    <mergeCell ref="C165:C169"/>
    <mergeCell ref="A144:A148"/>
    <mergeCell ref="B144:B148"/>
    <mergeCell ref="C144:C148"/>
    <mergeCell ref="A177:B177"/>
    <mergeCell ref="A149:J149"/>
    <mergeCell ref="A150:C154"/>
    <mergeCell ref="C155:C159"/>
    <mergeCell ref="C160:C164"/>
    <mergeCell ref="A170:B175"/>
    <mergeCell ref="B101:B105"/>
    <mergeCell ref="J96:J100"/>
    <mergeCell ref="J101:J105"/>
    <mergeCell ref="A96:A100"/>
    <mergeCell ref="A101:A105"/>
    <mergeCell ref="A111:J111"/>
    <mergeCell ref="A112:A116"/>
    <mergeCell ref="B112:B116"/>
    <mergeCell ref="A1:J1"/>
    <mergeCell ref="A2:J2"/>
    <mergeCell ref="A5:D5"/>
    <mergeCell ref="A7:D7"/>
    <mergeCell ref="A4:D4"/>
    <mergeCell ref="A6:D6"/>
    <mergeCell ref="A8:A10"/>
    <mergeCell ref="D8:D10"/>
    <mergeCell ref="E8:E10"/>
    <mergeCell ref="F8:F10"/>
    <mergeCell ref="B8:B10"/>
    <mergeCell ref="C8:C10"/>
    <mergeCell ref="A45:A49"/>
    <mergeCell ref="B45:B49"/>
    <mergeCell ref="C45:C49"/>
    <mergeCell ref="A44:J44"/>
    <mergeCell ref="G8:G10"/>
    <mergeCell ref="A12:J12"/>
    <mergeCell ref="H8:I8"/>
    <mergeCell ref="J8:J10"/>
    <mergeCell ref="J13:J17"/>
    <mergeCell ref="J18:J22"/>
    <mergeCell ref="J23:J27"/>
    <mergeCell ref="C13:C17"/>
    <mergeCell ref="C18:C22"/>
    <mergeCell ref="C23:C27"/>
    <mergeCell ref="J45:J49"/>
    <mergeCell ref="C28:C32"/>
    <mergeCell ref="J28:J32"/>
    <mergeCell ref="B28:B32"/>
    <mergeCell ref="B13:B27"/>
    <mergeCell ref="A33:C37"/>
    <mergeCell ref="A55:J55"/>
    <mergeCell ref="A56:A60"/>
    <mergeCell ref="B56:B60"/>
    <mergeCell ref="A28:A32"/>
    <mergeCell ref="A13:A27"/>
    <mergeCell ref="A39:A43"/>
    <mergeCell ref="B39:B43"/>
    <mergeCell ref="A38:J38"/>
    <mergeCell ref="A50:C54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7" manualBreakCount="7">
    <brk id="27" max="9" man="1"/>
    <brk id="49" max="9" man="1"/>
    <brk id="71" max="9" man="1"/>
    <brk id="88" max="9" man="1"/>
    <brk id="110" max="9" man="1"/>
    <brk id="133" max="9" man="1"/>
    <brk id="1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2019-04-17T07:51:23Z</dcterms:modified>
</cp:coreProperties>
</file>